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9 BAU- UND WOHNUNGSWESEN\Leerwohnungszählung\"/>
    </mc:Choice>
  </mc:AlternateContent>
  <workbookProtection lockStructure="1"/>
  <bookViews>
    <workbookView xWindow="14505" yWindow="-15" windowWidth="14310" windowHeight="14700"/>
  </bookViews>
  <sheets>
    <sheet name="Leerwohnungen" sheetId="24" r:id="rId1"/>
    <sheet name="Uebersetzungen" sheetId="25" state="hidden" r:id="rId2"/>
  </sheets>
  <definedNames>
    <definedName name="_xlnm._FilterDatabase" localSheetId="0" hidden="1">Leerwohnungen!$B$14:$D$140</definedName>
  </definedNames>
  <calcPr calcId="162913"/>
</workbook>
</file>

<file path=xl/calcChain.xml><?xml version="1.0" encoding="utf-8"?>
<calcChain xmlns="http://schemas.openxmlformats.org/spreadsheetml/2006/main">
  <c r="C14" i="24" l="1"/>
  <c r="B14" i="24"/>
  <c r="B13" i="24"/>
  <c r="D13" i="24"/>
  <c r="C13" i="24"/>
  <c r="A142" i="24" l="1"/>
  <c r="A143" i="24"/>
  <c r="A140" i="24" l="1"/>
  <c r="A139" i="24"/>
  <c r="A138" i="24"/>
  <c r="A137" i="24"/>
  <c r="A136" i="24"/>
  <c r="A135" i="24"/>
  <c r="A134" i="24"/>
  <c r="A133" i="24"/>
  <c r="A132" i="24"/>
  <c r="A131" i="24"/>
  <c r="A130" i="24"/>
  <c r="A129" i="24"/>
  <c r="A15" i="24"/>
  <c r="A108" i="24"/>
  <c r="A92" i="24"/>
  <c r="A80" i="24"/>
  <c r="A75" i="24"/>
  <c r="A62" i="24"/>
  <c r="A49" i="24"/>
  <c r="A40" i="24"/>
  <c r="A32" i="24"/>
  <c r="A26" i="24"/>
  <c r="A23" i="24"/>
  <c r="A16" i="24"/>
  <c r="A10" i="24" l="1"/>
  <c r="A9" i="24"/>
  <c r="A7" i="24"/>
</calcChain>
</file>

<file path=xl/sharedStrings.xml><?xml version="1.0" encoding="utf-8"?>
<sst xmlns="http://schemas.openxmlformats.org/spreadsheetml/2006/main" count="198" uniqueCount="194">
  <si>
    <t>GRAUBÜNDEN</t>
  </si>
  <si>
    <t>Vaz/Obervaz</t>
  </si>
  <si>
    <t>Lantsch/Lenz</t>
  </si>
  <si>
    <t xml:space="preserve">Schmitten </t>
  </si>
  <si>
    <t>Brusio</t>
  </si>
  <si>
    <t>Poschiavo</t>
  </si>
  <si>
    <t>Falera</t>
  </si>
  <si>
    <t>Laax</t>
  </si>
  <si>
    <t>Sagogn</t>
  </si>
  <si>
    <t>Schluein</t>
  </si>
  <si>
    <t>Vals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</si>
  <si>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</si>
  <si>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</si>
  <si>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</si>
  <si>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</si>
  <si>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</si>
  <si>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</si>
  <si>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</si>
  <si>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</si>
  <si>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</si>
  <si>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</si>
  <si>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Avers</t>
  </si>
  <si>
    <t>Sufers</t>
  </si>
  <si>
    <t>Andeer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</si>
  <si>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</si>
  <si>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</si>
  <si>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</si>
  <si>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</si>
  <si>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</si>
  <si>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</si>
  <si>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</si>
  <si>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</si>
  <si>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</si>
  <si>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</si>
  <si>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</si>
  <si>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</si>
  <si>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</si>
  <si>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Bever</t>
  </si>
  <si>
    <t>Celerina/Schlarigna</t>
  </si>
  <si>
    <t>Madulain</t>
  </si>
  <si>
    <t>Pontresina</t>
  </si>
  <si>
    <t>Samedan</t>
  </si>
  <si>
    <t>St.Moritz</t>
  </si>
  <si>
    <t>S-chanf</t>
  </si>
  <si>
    <t>Sils im Engadin / Segl</t>
  </si>
  <si>
    <t>Silvaplana</t>
  </si>
  <si>
    <t>Zuoz</t>
  </si>
  <si>
    <t xml:space="preserve">Bregaglia 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</si>
  <si>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</si>
  <si>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</si>
  <si>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</si>
  <si>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</si>
  <si>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</si>
  <si>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</si>
  <si>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</si>
  <si>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</si>
  <si>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</si>
  <si>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 xml:space="preserve">Roveredo </t>
  </si>
  <si>
    <t>San Vittore</t>
  </si>
  <si>
    <t>Val Müstair</t>
  </si>
  <si>
    <t>Davos</t>
  </si>
  <si>
    <t>Fideris</t>
  </si>
  <si>
    <t>Furna</t>
  </si>
  <si>
    <t>Jenaz</t>
  </si>
  <si>
    <t>Küblis</t>
  </si>
  <si>
    <t>Luzein</t>
  </si>
  <si>
    <t>Chur</t>
  </si>
  <si>
    <t>Churwalden</t>
  </si>
  <si>
    <t>Arosa</t>
  </si>
  <si>
    <t>Tschiertschen-Praden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</si>
  <si>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</si>
  <si>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</si>
  <si>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</si>
  <si>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</si>
  <si>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</si>
  <si>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</si>
  <si>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</si>
  <si>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</si>
  <si>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</si>
  <si>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</si>
  <si>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Breil/Brigels</t>
  </si>
  <si>
    <t>Disentis/Mustér</t>
  </si>
  <si>
    <t>Medel (Lucmagn)</t>
  </si>
  <si>
    <t>Sumvitg</t>
  </si>
  <si>
    <t>Tujetsch</t>
  </si>
  <si>
    <t>Trun</t>
  </si>
  <si>
    <t xml:space="preserve">Calanca </t>
  </si>
  <si>
    <t>Lumnezia</t>
  </si>
  <si>
    <t>Safiental</t>
  </si>
  <si>
    <t>Valsot</t>
  </si>
  <si>
    <t>Ilanz/Glion</t>
  </si>
  <si>
    <t>Albula/Alvra</t>
  </si>
  <si>
    <t>Domleschg</t>
  </si>
  <si>
    <t>Seewis im Prättigau</t>
  </si>
  <si>
    <t>Surses</t>
  </si>
  <si>
    <t>Conters im Prättigau</t>
  </si>
  <si>
    <t>Obersaxen Mundaun</t>
  </si>
  <si>
    <t>Bergün Filisur</t>
  </si>
  <si>
    <t>Rheinwald</t>
  </si>
  <si>
    <t>La Punt Chamues-ch</t>
  </si>
  <si>
    <t>Klosters</t>
  </si>
  <si>
    <t>Muntogna da Schons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</si>
  <si>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</si>
  <si>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</si>
  <si>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</si>
  <si>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</si>
  <si>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</si>
  <si>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</si>
  <si>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</si>
  <si>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</si>
  <si>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</si>
  <si>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</si>
  <si>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</si>
  <si>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</si>
  <si>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</si>
  <si>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T1-2</t>
  </si>
  <si>
    <t>&lt;SpaltenTitel_1&gt;</t>
  </si>
  <si>
    <t>&lt;SpaltenTitel_2&gt;</t>
  </si>
  <si>
    <t>&lt;SpaltenTitel_3&gt;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</si>
  <si>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</si>
  <si>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</si>
  <si>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</si>
  <si>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</si>
  <si>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</si>
  <si>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</si>
  <si>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</si>
  <si>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</si>
  <si>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&lt;Zeilentitel_9&gt;</t>
  </si>
  <si>
    <t>&lt;Zeilentitel_10&gt;</t>
  </si>
  <si>
    <t>&lt;Zeilentitel_11&gt;</t>
  </si>
  <si>
    <t>&lt;Zeilentitel_12&gt;</t>
  </si>
  <si>
    <t>&lt;Quelle_1&gt;</t>
  </si>
  <si>
    <t>&lt;Aktualisierung&gt;</t>
  </si>
  <si>
    <t>Region Albula</t>
  </si>
  <si>
    <t>Regiun Alvra</t>
  </si>
  <si>
    <t>Regione Albula</t>
  </si>
  <si>
    <t>Region Bernina</t>
  </si>
  <si>
    <t>Regiun Bernina</t>
  </si>
  <si>
    <t>Regione Bernina</t>
  </si>
  <si>
    <t>Region Engiadina Bassa/Val Müstair</t>
  </si>
  <si>
    <t>Regiun Engiadina Bassa/Val Müstair</t>
  </si>
  <si>
    <t>Regione Engiadina Bassa/Val Müstair</t>
  </si>
  <si>
    <t>Region Imboden</t>
  </si>
  <si>
    <t>Regiun Plaun</t>
  </si>
  <si>
    <t>Regione Imboden</t>
  </si>
  <si>
    <t>Region Landquart</t>
  </si>
  <si>
    <t>Regiun Landquart</t>
  </si>
  <si>
    <t>Regione Landquart</t>
  </si>
  <si>
    <t>Region Maloja</t>
  </si>
  <si>
    <t>Regiun Malögia</t>
  </si>
  <si>
    <t>Regione Maloja</t>
  </si>
  <si>
    <t>Region Moesa</t>
  </si>
  <si>
    <t>Regiun Moesa</t>
  </si>
  <si>
    <t>Regione Moesa</t>
  </si>
  <si>
    <t>Region Plessur</t>
  </si>
  <si>
    <t>Regiun Plessur</t>
  </si>
  <si>
    <t>Regione Plessur</t>
  </si>
  <si>
    <t>Region Prättigau/Davos</t>
  </si>
  <si>
    <t>Regiun Partenz/Tavau</t>
  </si>
  <si>
    <t>Regione Prättigau/Davos</t>
  </si>
  <si>
    <t>Region Surselva</t>
  </si>
  <si>
    <t>Regiun Surselva</t>
  </si>
  <si>
    <t>Regione Surselva</t>
  </si>
  <si>
    <t>Region Viamala</t>
  </si>
  <si>
    <t>Regiun Viamala</t>
  </si>
  <si>
    <t>Regione Viamala</t>
  </si>
  <si>
    <t>Letztmals aktualisiert am: 22.02.2024</t>
  </si>
  <si>
    <t>Ultima actualisaziun: 22.02.2024</t>
  </si>
  <si>
    <t>Ulimo aggiornamento: 22.02.2024</t>
  </si>
  <si>
    <t>GRISCHUN</t>
  </si>
  <si>
    <t>GRIGIONI</t>
  </si>
  <si>
    <t>&lt;Legende_1&gt;</t>
  </si>
  <si>
    <t>Gesamtwohnungsbestand</t>
  </si>
  <si>
    <t>&lt;SpaltenTitel_1.1&gt;</t>
  </si>
  <si>
    <t>&lt;SpaltenTitel_2.1&gt;</t>
  </si>
  <si>
    <t>Leer stehende Wohnungen</t>
  </si>
  <si>
    <t>Anteil leer stehender Wohnungen am Gesamtwohnungsbestand, in %</t>
  </si>
  <si>
    <t>Quelle: BFS (Leerwohnungszählung)</t>
  </si>
  <si>
    <t>Leerwohnungen nach Gemeinden und Regionen</t>
  </si>
  <si>
    <t>Abitaziuns vidas en vischnancas e regiuns</t>
  </si>
  <si>
    <t>Abitazioni vuote per comune e regione</t>
  </si>
  <si>
    <t>Totale delle abitazioni</t>
  </si>
  <si>
    <t>Abitazioni vuote</t>
  </si>
  <si>
    <t>Quota di abitazioni vuote sul totale delle abitazioni, in %</t>
  </si>
  <si>
    <t>Abitaziuns vidas</t>
  </si>
  <si>
    <t>Quota d'abitaziuns vidas vi dal total d'abitaziuns, en %</t>
  </si>
  <si>
    <t>(Gemeindestand 2023: 101 Gemeinden)</t>
  </si>
  <si>
    <t>(stadi communal 2023: 101 vischnancas)</t>
  </si>
  <si>
    <t>(stato dei comuni 2023: 101 comuni)</t>
  </si>
  <si>
    <t>Datum Gesamtbestand</t>
  </si>
  <si>
    <t>Datum Leerwohnungen</t>
  </si>
  <si>
    <t>Total d'abitaziuns</t>
  </si>
  <si>
    <t>Funtauna: UST (Dumbraziun da las abitaziun vidas)</t>
  </si>
  <si>
    <t>Fonte: UST (Censimento delle abitazioni vuote)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</si>
</sst>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8"/>
      <color rgb="FF000000"/>
      <name val="Segoe U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56">
    <xf numFmtId="0" fontId="0" fillId="0" borderId="0" xfId="0"/>
    <xf numFmtId="0" fontId="3" fillId="2" borderId="1" xfId="0" applyFont="1" applyFill="1" applyBorder="1" applyAlignment="1">
      <alignment horizontal="left"/>
    </xf>
    <xf numFmtId="0" fontId="2" fillId="2" borderId="0" xfId="0" applyFont="1" applyFill="1"/>
    <xf numFmtId="0" fontId="2" fillId="2" borderId="0" xfId="2" applyFont="1" applyFill="1"/>
    <xf numFmtId="0" fontId="2" fillId="2" borderId="0" xfId="2" applyFont="1" applyFill="1" applyBorder="1"/>
    <xf numFmtId="0" fontId="5" fillId="2" borderId="0" xfId="2" applyFont="1" applyFill="1" applyBorder="1"/>
    <xf numFmtId="0" fontId="8" fillId="2" borderId="0" xfId="2" applyFont="1" applyFill="1" applyAlignment="1" applyProtection="1">
      <alignment horizontal="left"/>
      <protection locked="0"/>
    </xf>
    <xf numFmtId="0" fontId="2" fillId="2" borderId="0" xfId="2" applyFill="1"/>
    <xf numFmtId="1" fontId="2" fillId="2" borderId="0" xfId="2" applyNumberFormat="1" applyFont="1" applyFill="1" applyBorder="1"/>
    <xf numFmtId="0" fontId="1" fillId="2" borderId="0" xfId="2" applyFont="1" applyFill="1" applyBorder="1" applyAlignment="1">
      <alignment vertical="center"/>
    </xf>
    <xf numFmtId="3" fontId="1" fillId="2" borderId="2" xfId="2" applyNumberFormat="1" applyFont="1" applyFill="1" applyBorder="1" applyAlignment="1">
      <alignment vertical="center"/>
    </xf>
    <xf numFmtId="3" fontId="1" fillId="2" borderId="2" xfId="2" applyNumberFormat="1" applyFont="1" applyFill="1" applyBorder="1" applyAlignment="1">
      <alignment horizontal="right" vertical="center"/>
    </xf>
    <xf numFmtId="3" fontId="1" fillId="2" borderId="3" xfId="2" applyNumberFormat="1" applyFont="1" applyFill="1" applyBorder="1" applyAlignment="1">
      <alignment horizontal="right" vertical="center"/>
    </xf>
    <xf numFmtId="3" fontId="1" fillId="2" borderId="5" xfId="2" applyNumberFormat="1" applyFont="1" applyFill="1" applyBorder="1" applyAlignment="1">
      <alignment vertical="center"/>
    </xf>
    <xf numFmtId="3" fontId="1" fillId="2" borderId="6" xfId="2" applyNumberFormat="1" applyFont="1" applyFill="1" applyBorder="1" applyAlignment="1">
      <alignment vertical="center"/>
    </xf>
    <xf numFmtId="3" fontId="1" fillId="2" borderId="6" xfId="2" applyNumberFormat="1" applyFont="1" applyFill="1" applyBorder="1" applyAlignment="1">
      <alignment horizontal="right" vertical="center"/>
    </xf>
    <xf numFmtId="3" fontId="1" fillId="2" borderId="8" xfId="2" applyNumberFormat="1" applyFont="1" applyFill="1" applyBorder="1" applyAlignment="1">
      <alignment vertical="center"/>
    </xf>
    <xf numFmtId="3" fontId="1" fillId="2" borderId="9" xfId="2" applyNumberFormat="1" applyFont="1" applyFill="1" applyBorder="1" applyAlignment="1">
      <alignment horizontal="right" vertical="center"/>
    </xf>
    <xf numFmtId="0" fontId="4" fillId="2" borderId="0" xfId="2" applyFont="1" applyFill="1" applyBorder="1" applyAlignment="1">
      <alignment horizontal="left" vertical="top" wrapText="1"/>
    </xf>
    <xf numFmtId="0" fontId="4" fillId="2" borderId="0" xfId="0" applyFont="1" applyFill="1"/>
    <xf numFmtId="0" fontId="10" fillId="3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6" fillId="6" borderId="0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2" borderId="0" xfId="2" applyFont="1" applyFill="1" applyAlignment="1" applyProtection="1">
      <alignment horizontal="left"/>
      <protection locked="0"/>
    </xf>
    <xf numFmtId="0" fontId="2" fillId="5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center" wrapText="1"/>
    </xf>
    <xf numFmtId="14" fontId="2" fillId="6" borderId="0" xfId="0" applyNumberFormat="1" applyFont="1" applyFill="1" applyBorder="1" applyAlignment="1">
      <alignment horizontal="left" vertical="top" wrapText="1"/>
    </xf>
    <xf numFmtId="0" fontId="2" fillId="2" borderId="0" xfId="2" applyFont="1" applyFill="1" applyBorder="1" applyAlignment="1">
      <alignment wrapText="1"/>
    </xf>
    <xf numFmtId="0" fontId="3" fillId="2" borderId="13" xfId="2" applyFont="1" applyFill="1" applyBorder="1"/>
    <xf numFmtId="0" fontId="2" fillId="2" borderId="13" xfId="2" applyFont="1" applyFill="1" applyBorder="1"/>
    <xf numFmtId="0" fontId="2" fillId="2" borderId="14" xfId="2" applyFont="1" applyFill="1" applyBorder="1"/>
    <xf numFmtId="14" fontId="3" fillId="7" borderId="0" xfId="2" applyNumberFormat="1" applyFont="1" applyFill="1" applyBorder="1" applyAlignment="1">
      <alignment horizontal="center" vertical="center"/>
    </xf>
    <xf numFmtId="14" fontId="3" fillId="7" borderId="16" xfId="2" applyNumberFormat="1" applyFont="1" applyFill="1" applyBorder="1" applyAlignment="1">
      <alignment horizontal="center" vertical="center"/>
    </xf>
    <xf numFmtId="4" fontId="1" fillId="2" borderId="4" xfId="2" applyNumberFormat="1" applyFont="1" applyFill="1" applyBorder="1" applyAlignment="1">
      <alignment vertical="center"/>
    </xf>
    <xf numFmtId="4" fontId="1" fillId="2" borderId="4" xfId="2" applyNumberFormat="1" applyFont="1" applyFill="1" applyBorder="1" applyAlignment="1">
      <alignment horizontal="right" vertical="center"/>
    </xf>
    <xf numFmtId="4" fontId="1" fillId="2" borderId="7" xfId="2" applyNumberFormat="1" applyFont="1" applyFill="1" applyBorder="1" applyAlignment="1">
      <alignment horizontal="right" vertical="center"/>
    </xf>
    <xf numFmtId="4" fontId="1" fillId="2" borderId="10" xfId="2" applyNumberFormat="1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left" vertical="top" wrapText="1"/>
    </xf>
    <xf numFmtId="0" fontId="3" fillId="7" borderId="12" xfId="2" applyFont="1" applyFill="1" applyBorder="1" applyAlignment="1">
      <alignment horizontal="center" vertical="center" wrapText="1"/>
    </xf>
    <xf numFmtId="0" fontId="3" fillId="7" borderId="17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left" vertical="top" wrapText="1"/>
    </xf>
    <xf numFmtId="0" fontId="3" fillId="7" borderId="18" xfId="2" applyFont="1" applyFill="1" applyBorder="1" applyAlignment="1">
      <alignment horizontal="center" vertical="center" wrapText="1"/>
    </xf>
    <xf numFmtId="0" fontId="3" fillId="7" borderId="19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wrapText="1"/>
    </xf>
    <xf numFmtId="0" fontId="2" fillId="2" borderId="15" xfId="2" applyFont="1" applyFill="1" applyBorder="1" applyAlignment="1">
      <alignment horizontal="center" wrapText="1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815975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2</xdr:col>
      <xdr:colOff>857250</xdr:colOff>
      <xdr:row>0</xdr:row>
      <xdr:rowOff>19050</xdr:rowOff>
    </xdr:from>
    <xdr:to>
      <xdr:col>3</xdr:col>
      <xdr:colOff>1624650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10150" y="19050"/>
          <a:ext cx="2520000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69" name="Option Button 1" hidden="1">
                <a:extLst>
                  <a:ext uri="{63B3BB69-23CF-44E3-9099-C40C66FF867C}">
                    <a14:compatExt spid="_x0000_s7169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3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0" name="Option Button 2" hidden="1">
                <a:extLst>
                  <a:ext uri="{63B3BB69-23CF-44E3-9099-C40C66FF867C}">
                    <a14:compatExt spid="_x0000_s7170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1" name="Option Button 3" hidden="1">
                <a:extLst>
                  <a:ext uri="{63B3BB69-23CF-44E3-9099-C40C66FF867C}">
                    <a14:compatExt spid="_x0000_s7171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3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3"/>
  <sheetViews>
    <sheetView tabSelected="1" workbookViewId="0"/>
  </sheetViews>
  <sheetFormatPr baseColWidth="10" defaultColWidth="9.140625" defaultRowHeight="12.75" x14ac:dyDescent="0.2"/>
  <cols>
    <col min="1" max="1" width="36" style="3" customWidth="1"/>
    <col min="2" max="4" width="26.28515625" style="3" customWidth="1"/>
    <col min="5" max="6" width="11.42578125" style="3" customWidth="1"/>
    <col min="7" max="16384" width="9.140625" style="3"/>
  </cols>
  <sheetData>
    <row r="1" spans="1:7" s="2" customFormat="1" x14ac:dyDescent="0.2"/>
    <row r="2" spans="1:7" s="2" customFormat="1" ht="15.75" x14ac:dyDescent="0.25">
      <c r="B2" s="19"/>
    </row>
    <row r="3" spans="1:7" s="2" customFormat="1" ht="15.75" x14ac:dyDescent="0.25">
      <c r="B3" s="19"/>
    </row>
    <row r="4" spans="1:7" s="2" customFormat="1" ht="15.75" x14ac:dyDescent="0.25">
      <c r="B4" s="19"/>
    </row>
    <row r="5" spans="1:7" s="2" customFormat="1" x14ac:dyDescent="0.2"/>
    <row r="6" spans="1:7" s="2" customFormat="1" x14ac:dyDescent="0.2"/>
    <row r="7" spans="1:7" s="4" customFormat="1" ht="15.75" x14ac:dyDescent="0.2">
      <c r="A7" s="51" t="str">
        <f>VLOOKUP("&lt;Fachbereich&gt;",Uebersetzungen!$B$3:$E$27,Uebersetzungen!$B$2+1,FALSE)</f>
        <v>Daten &amp; Statistik</v>
      </c>
      <c r="B7" s="51"/>
      <c r="C7" s="5"/>
      <c r="D7" s="5"/>
      <c r="E7" s="5"/>
      <c r="F7" s="5"/>
    </row>
    <row r="8" spans="1:7" s="4" customFormat="1" ht="15.75" x14ac:dyDescent="0.2">
      <c r="A8" s="18"/>
      <c r="B8" s="18"/>
      <c r="C8" s="5"/>
      <c r="D8" s="5"/>
      <c r="E8" s="5"/>
      <c r="F8" s="5"/>
    </row>
    <row r="9" spans="1:7" s="7" customFormat="1" ht="18" x14ac:dyDescent="0.25">
      <c r="A9" s="6" t="str">
        <f>VLOOKUP("&lt;Titel&gt;",Uebersetzungen!$B$3:$E$27,Uebersetzungen!$B$2+1,FALSE)</f>
        <v>Leerwohnungen nach Gemeinden und Regionen</v>
      </c>
    </row>
    <row r="10" spans="1:7" s="4" customFormat="1" x14ac:dyDescent="0.2">
      <c r="A10" s="31" t="str">
        <f>VLOOKUP("&lt;UTitel&gt;",Uebersetzungen!$B$3:$E$27,Uebersetzungen!$B$2+1,FALSE)</f>
        <v>(Gemeindestand 2023: 101 Gemeinden)</v>
      </c>
      <c r="C10" s="8"/>
      <c r="D10" s="8"/>
      <c r="E10" s="8"/>
    </row>
    <row r="11" spans="1:7" s="4" customFormat="1" x14ac:dyDescent="0.2">
      <c r="C11" s="8"/>
      <c r="D11" s="8"/>
      <c r="E11" s="8"/>
    </row>
    <row r="12" spans="1:7" s="4" customFormat="1" ht="13.5" thickBot="1" x14ac:dyDescent="0.25">
      <c r="C12" s="8"/>
      <c r="D12" s="8"/>
      <c r="E12" s="8"/>
    </row>
    <row r="13" spans="1:7" s="38" customFormat="1" ht="32.25" customHeight="1" x14ac:dyDescent="0.2">
      <c r="A13" s="54"/>
      <c r="B13" s="49" t="str">
        <f>VLOOKUP("&lt;SpaltenTitel_1&gt;",Uebersetzungen!$B$3:$E$27,Uebersetzungen!$B$2+1,FALSE)</f>
        <v>Gesamtwohnungsbestand</v>
      </c>
      <c r="C13" s="50" t="str">
        <f>VLOOKUP("&lt;SpaltenTitel_2&gt;",Uebersetzungen!$B$3:$E$27,Uebersetzungen!$B$2+1,FALSE)</f>
        <v>Leer stehende Wohnungen</v>
      </c>
      <c r="D13" s="52" t="str">
        <f>VLOOKUP("&lt;SpaltenTitel_3&gt;",Uebersetzungen!$B$3:$E$27,Uebersetzungen!$B$2+1,FALSE)</f>
        <v>Anteil leer stehender Wohnungen am Gesamtwohnungsbestand, in %</v>
      </c>
    </row>
    <row r="14" spans="1:7" s="9" customFormat="1" ht="27" customHeight="1" x14ac:dyDescent="0.2">
      <c r="A14" s="55"/>
      <c r="B14" s="42">
        <f>VLOOKUP("&lt;SpaltenTitel_1.1&gt;",Uebersetzungen!$B$3:$E$27,Uebersetzungen!$B$2+1,FALSE)</f>
        <v>44926</v>
      </c>
      <c r="C14" s="43">
        <f>VLOOKUP("&lt;SpaltenTitel_2.1&gt;",Uebersetzungen!$B$3:$E$27,Uebersetzungen!$B$2+1,FALSE)</f>
        <v>45078</v>
      </c>
      <c r="D14" s="53"/>
    </row>
    <row r="15" spans="1:7" s="4" customFormat="1" ht="14.25" customHeight="1" x14ac:dyDescent="0.2">
      <c r="A15" s="39" t="str">
        <f>VLOOKUP("&lt;Zeilentitel_1&gt;",Uebersetzungen!$B$3:$E$27,Uebersetzungen!$B$2+1,FALSE)</f>
        <v>GRAUBÜNDEN</v>
      </c>
      <c r="B15" s="13">
        <v>180966</v>
      </c>
      <c r="C15" s="14">
        <v>1057</v>
      </c>
      <c r="D15" s="44">
        <v>0.58408761866870018</v>
      </c>
    </row>
    <row r="16" spans="1:7" s="9" customFormat="1" ht="14.25" customHeight="1" x14ac:dyDescent="0.2">
      <c r="A16" s="39" t="str">
        <f>VLOOKUP("&lt;Zeilentitel_2&gt;",Uebersetzungen!$B$3:$E$27,Uebersetzungen!$B$2+1,FALSE)</f>
        <v>Region Albula</v>
      </c>
      <c r="B16" s="11">
        <v>14640</v>
      </c>
      <c r="C16" s="12">
        <v>38</v>
      </c>
      <c r="D16" s="45">
        <v>0.25956284153005466</v>
      </c>
      <c r="E16" s="4"/>
      <c r="F16" s="4"/>
      <c r="G16" s="4"/>
    </row>
    <row r="17" spans="1:7" s="9" customFormat="1" ht="14.25" customHeight="1" x14ac:dyDescent="0.2">
      <c r="A17" s="40" t="s">
        <v>1</v>
      </c>
      <c r="B17" s="10">
        <v>5763</v>
      </c>
      <c r="C17" s="12">
        <v>0</v>
      </c>
      <c r="D17" s="45">
        <v>0</v>
      </c>
      <c r="E17" s="4"/>
      <c r="F17" s="4"/>
      <c r="G17" s="4"/>
    </row>
    <row r="18" spans="1:7" s="9" customFormat="1" ht="14.25" customHeight="1" x14ac:dyDescent="0.2">
      <c r="A18" s="40" t="s">
        <v>2</v>
      </c>
      <c r="B18" s="10">
        <v>999</v>
      </c>
      <c r="C18" s="12">
        <v>5</v>
      </c>
      <c r="D18" s="45">
        <v>0.50050050050050054</v>
      </c>
      <c r="E18" s="4"/>
      <c r="F18" s="4"/>
      <c r="G18" s="4"/>
    </row>
    <row r="19" spans="1:7" s="9" customFormat="1" ht="14.25" customHeight="1" x14ac:dyDescent="0.2">
      <c r="A19" s="40" t="s">
        <v>3</v>
      </c>
      <c r="B19" s="10">
        <v>274</v>
      </c>
      <c r="C19" s="12">
        <v>5</v>
      </c>
      <c r="D19" s="45">
        <v>1.824817518248175</v>
      </c>
      <c r="E19" s="4"/>
      <c r="F19" s="4"/>
      <c r="G19" s="4"/>
    </row>
    <row r="20" spans="1:7" s="9" customFormat="1" ht="14.25" customHeight="1" x14ac:dyDescent="0.2">
      <c r="A20" s="40" t="s">
        <v>91</v>
      </c>
      <c r="B20" s="10">
        <v>1503</v>
      </c>
      <c r="C20" s="12">
        <v>11</v>
      </c>
      <c r="D20" s="45">
        <v>0.73186959414504327</v>
      </c>
      <c r="E20" s="4"/>
      <c r="F20" s="4"/>
      <c r="G20" s="4"/>
    </row>
    <row r="21" spans="1:7" s="9" customFormat="1" ht="14.25" customHeight="1" x14ac:dyDescent="0.2">
      <c r="A21" s="40" t="s">
        <v>94</v>
      </c>
      <c r="B21" s="10">
        <v>4696</v>
      </c>
      <c r="C21" s="12">
        <v>13</v>
      </c>
      <c r="D21" s="45">
        <v>0.27683134582623509</v>
      </c>
      <c r="E21" s="4"/>
      <c r="F21" s="4"/>
      <c r="G21" s="4"/>
    </row>
    <row r="22" spans="1:7" s="9" customFormat="1" ht="14.25" customHeight="1" x14ac:dyDescent="0.2">
      <c r="A22" s="40" t="s">
        <v>97</v>
      </c>
      <c r="B22" s="10">
        <v>1405</v>
      </c>
      <c r="C22" s="12">
        <v>4</v>
      </c>
      <c r="D22" s="45">
        <v>0.28469750889679718</v>
      </c>
      <c r="E22" s="4"/>
      <c r="F22" s="4"/>
      <c r="G22" s="4"/>
    </row>
    <row r="23" spans="1:7" s="9" customFormat="1" ht="14.25" customHeight="1" x14ac:dyDescent="0.2">
      <c r="A23" s="39" t="str">
        <f>VLOOKUP("&lt;Zeilentitel_3&gt;",Uebersetzungen!$B$3:$E$27,Uebersetzungen!$B$2+1,FALSE)</f>
        <v>Region Bernina</v>
      </c>
      <c r="B23" s="10">
        <v>3647</v>
      </c>
      <c r="C23" s="12">
        <v>88</v>
      </c>
      <c r="D23" s="45">
        <v>2.4129421442281327</v>
      </c>
      <c r="E23" s="4"/>
      <c r="F23" s="4"/>
      <c r="G23" s="4"/>
    </row>
    <row r="24" spans="1:7" s="9" customFormat="1" ht="14.25" customHeight="1" x14ac:dyDescent="0.2">
      <c r="A24" s="40" t="s">
        <v>4</v>
      </c>
      <c r="B24" s="10">
        <v>905</v>
      </c>
      <c r="C24" s="12">
        <v>10</v>
      </c>
      <c r="D24" s="45">
        <v>1.1049723756906076</v>
      </c>
      <c r="E24" s="4"/>
      <c r="F24" s="4"/>
      <c r="G24" s="4"/>
    </row>
    <row r="25" spans="1:7" s="9" customFormat="1" ht="14.25" customHeight="1" x14ac:dyDescent="0.2">
      <c r="A25" s="40" t="s">
        <v>5</v>
      </c>
      <c r="B25" s="10">
        <v>2742</v>
      </c>
      <c r="C25" s="12">
        <v>78</v>
      </c>
      <c r="D25" s="45">
        <v>2.8446389496717726</v>
      </c>
      <c r="E25" s="4"/>
      <c r="F25" s="4"/>
      <c r="G25" s="4"/>
    </row>
    <row r="26" spans="1:7" s="9" customFormat="1" ht="14.25" customHeight="1" x14ac:dyDescent="0.2">
      <c r="A26" s="39" t="str">
        <f>VLOOKUP("&lt;Zeilentitel_4&gt;",Uebersetzungen!$B$3:$E$27,Uebersetzungen!$B$2+1,FALSE)</f>
        <v>Region Engiadina Bassa/Val Müstair</v>
      </c>
      <c r="B26" s="10">
        <v>9772</v>
      </c>
      <c r="C26" s="12">
        <v>95</v>
      </c>
      <c r="D26" s="45">
        <v>0.97216537044617268</v>
      </c>
      <c r="E26" s="4"/>
      <c r="F26" s="4"/>
      <c r="G26" s="4"/>
    </row>
    <row r="27" spans="1:7" s="9" customFormat="1" ht="14.25" customHeight="1" x14ac:dyDescent="0.2">
      <c r="A27" s="40" t="s">
        <v>34</v>
      </c>
      <c r="B27" s="10">
        <v>1172</v>
      </c>
      <c r="C27" s="12">
        <v>13</v>
      </c>
      <c r="D27" s="45">
        <v>1.1092150170648465</v>
      </c>
      <c r="E27" s="4"/>
      <c r="F27" s="4"/>
      <c r="G27" s="4"/>
    </row>
    <row r="28" spans="1:7" s="9" customFormat="1" ht="14.25" customHeight="1" x14ac:dyDescent="0.2">
      <c r="A28" s="40" t="s">
        <v>35</v>
      </c>
      <c r="B28" s="10">
        <v>1086</v>
      </c>
      <c r="C28" s="12">
        <v>35</v>
      </c>
      <c r="D28" s="45">
        <v>3.2228360957642725</v>
      </c>
      <c r="E28" s="4"/>
      <c r="F28" s="4"/>
      <c r="G28" s="4"/>
    </row>
    <row r="29" spans="1:7" s="9" customFormat="1" ht="14.25" customHeight="1" x14ac:dyDescent="0.2">
      <c r="A29" s="40" t="s">
        <v>36</v>
      </c>
      <c r="B29" s="10">
        <v>5464</v>
      </c>
      <c r="C29" s="12">
        <v>23</v>
      </c>
      <c r="D29" s="45">
        <v>0.42093704245973645</v>
      </c>
      <c r="E29" s="4"/>
      <c r="F29" s="4"/>
      <c r="G29" s="4"/>
    </row>
    <row r="30" spans="1:7" s="9" customFormat="1" ht="14.25" customHeight="1" x14ac:dyDescent="0.2">
      <c r="A30" s="40" t="s">
        <v>89</v>
      </c>
      <c r="B30" s="10">
        <v>726</v>
      </c>
      <c r="C30" s="12">
        <v>11</v>
      </c>
      <c r="D30" s="45">
        <v>1.5151515151515151</v>
      </c>
      <c r="E30" s="4"/>
      <c r="F30" s="4"/>
      <c r="G30" s="4"/>
    </row>
    <row r="31" spans="1:7" s="9" customFormat="1" ht="14.25" customHeight="1" x14ac:dyDescent="0.2">
      <c r="A31" s="40" t="s">
        <v>59</v>
      </c>
      <c r="B31" s="10">
        <v>1324</v>
      </c>
      <c r="C31" s="12">
        <v>13</v>
      </c>
      <c r="D31" s="45">
        <v>0.98187311178247727</v>
      </c>
      <c r="E31" s="4"/>
      <c r="F31" s="4"/>
      <c r="G31" s="4"/>
    </row>
    <row r="32" spans="1:7" s="9" customFormat="1" ht="14.25" customHeight="1" x14ac:dyDescent="0.2">
      <c r="A32" s="39" t="str">
        <f>VLOOKUP("&lt;Zeilentitel_5&gt;",Uebersetzungen!$B$3:$E$27,Uebersetzungen!$B$2+1,FALSE)</f>
        <v>Region Imboden</v>
      </c>
      <c r="B32" s="10">
        <v>14879</v>
      </c>
      <c r="C32" s="12">
        <v>69</v>
      </c>
      <c r="D32" s="45">
        <v>0.46374084279857519</v>
      </c>
      <c r="E32" s="4"/>
      <c r="F32" s="4"/>
      <c r="G32" s="4"/>
    </row>
    <row r="33" spans="1:7" s="9" customFormat="1" ht="14.25" customHeight="1" x14ac:dyDescent="0.2">
      <c r="A33" s="40" t="s">
        <v>27</v>
      </c>
      <c r="B33" s="10">
        <v>1722</v>
      </c>
      <c r="C33" s="12">
        <v>3</v>
      </c>
      <c r="D33" s="45">
        <v>0.17421602787456447</v>
      </c>
      <c r="E33" s="4"/>
      <c r="F33" s="4"/>
      <c r="G33" s="4"/>
    </row>
    <row r="34" spans="1:7" s="9" customFormat="1" ht="14.25" customHeight="1" x14ac:dyDescent="0.2">
      <c r="A34" s="40" t="s">
        <v>28</v>
      </c>
      <c r="B34" s="10">
        <v>3939</v>
      </c>
      <c r="C34" s="12">
        <v>18</v>
      </c>
      <c r="D34" s="45">
        <v>0.45696877380045697</v>
      </c>
      <c r="E34" s="4"/>
      <c r="F34" s="4"/>
      <c r="G34" s="4"/>
    </row>
    <row r="35" spans="1:7" s="9" customFormat="1" ht="14.25" customHeight="1" x14ac:dyDescent="0.2">
      <c r="A35" s="40" t="s">
        <v>29</v>
      </c>
      <c r="B35" s="10">
        <v>767</v>
      </c>
      <c r="C35" s="12">
        <v>17</v>
      </c>
      <c r="D35" s="45">
        <v>2.216427640156454</v>
      </c>
      <c r="E35" s="4"/>
      <c r="F35" s="4"/>
      <c r="G35" s="4"/>
    </row>
    <row r="36" spans="1:7" s="9" customFormat="1" ht="14.25" customHeight="1" x14ac:dyDescent="0.2">
      <c r="A36" s="40" t="s">
        <v>30</v>
      </c>
      <c r="B36" s="10">
        <v>1267</v>
      </c>
      <c r="C36" s="12">
        <v>1</v>
      </c>
      <c r="D36" s="45">
        <v>7.8926598263614839E-2</v>
      </c>
      <c r="E36" s="4"/>
      <c r="F36" s="4"/>
      <c r="G36" s="4"/>
    </row>
    <row r="37" spans="1:7" s="9" customFormat="1" ht="14.25" customHeight="1" x14ac:dyDescent="0.2">
      <c r="A37" s="40" t="s">
        <v>31</v>
      </c>
      <c r="B37" s="10">
        <v>5224</v>
      </c>
      <c r="C37" s="12">
        <v>19</v>
      </c>
      <c r="D37" s="45">
        <v>0.36370597243491576</v>
      </c>
      <c r="E37" s="4"/>
      <c r="F37" s="4"/>
      <c r="G37" s="4"/>
    </row>
    <row r="38" spans="1:7" s="9" customFormat="1" ht="14.25" customHeight="1" x14ac:dyDescent="0.2">
      <c r="A38" s="40" t="s">
        <v>32</v>
      </c>
      <c r="B38" s="10">
        <v>724</v>
      </c>
      <c r="C38" s="12">
        <v>4</v>
      </c>
      <c r="D38" s="45">
        <v>0.55248618784530379</v>
      </c>
      <c r="E38" s="4"/>
      <c r="F38" s="4"/>
      <c r="G38" s="4"/>
    </row>
    <row r="39" spans="1:7" s="9" customFormat="1" ht="14.25" customHeight="1" x14ac:dyDescent="0.2">
      <c r="A39" s="40" t="s">
        <v>33</v>
      </c>
      <c r="B39" s="10">
        <v>1236</v>
      </c>
      <c r="C39" s="12">
        <v>7</v>
      </c>
      <c r="D39" s="45">
        <v>0.56634304207119746</v>
      </c>
      <c r="E39" s="4"/>
      <c r="F39" s="4"/>
      <c r="G39" s="4"/>
    </row>
    <row r="40" spans="1:7" s="9" customFormat="1" ht="14.25" customHeight="1" x14ac:dyDescent="0.2">
      <c r="A40" s="39" t="str">
        <f>VLOOKUP("&lt;Zeilentitel_6&gt;",Uebersetzungen!$B$3:$E$27,Uebersetzungen!$B$2+1,FALSE)</f>
        <v>Region Landquart</v>
      </c>
      <c r="B40" s="10">
        <v>13012</v>
      </c>
      <c r="C40" s="12">
        <v>39</v>
      </c>
      <c r="D40" s="45">
        <v>0.29972333230863818</v>
      </c>
      <c r="E40" s="4"/>
      <c r="F40" s="4"/>
      <c r="G40" s="4"/>
    </row>
    <row r="41" spans="1:7" s="9" customFormat="1" ht="14.25" customHeight="1" x14ac:dyDescent="0.2">
      <c r="A41" s="40" t="s">
        <v>70</v>
      </c>
      <c r="B41" s="10">
        <v>1636</v>
      </c>
      <c r="C41" s="12">
        <v>1</v>
      </c>
      <c r="D41" s="45">
        <v>6.1124694376528114E-2</v>
      </c>
      <c r="E41" s="4"/>
      <c r="F41" s="4"/>
      <c r="G41" s="4"/>
    </row>
    <row r="42" spans="1:7" s="9" customFormat="1" ht="14.25" customHeight="1" x14ac:dyDescent="0.2">
      <c r="A42" s="40" t="s">
        <v>71</v>
      </c>
      <c r="B42" s="10">
        <v>1416</v>
      </c>
      <c r="C42" s="12">
        <v>5</v>
      </c>
      <c r="D42" s="45">
        <v>0.35310734463276838</v>
      </c>
      <c r="E42" s="4"/>
      <c r="F42" s="4"/>
      <c r="G42" s="4"/>
    </row>
    <row r="43" spans="1:7" s="9" customFormat="1" ht="14.25" customHeight="1" x14ac:dyDescent="0.2">
      <c r="A43" s="40" t="s">
        <v>72</v>
      </c>
      <c r="B43" s="10">
        <v>1736</v>
      </c>
      <c r="C43" s="12">
        <v>4</v>
      </c>
      <c r="D43" s="45">
        <v>0.2304147465437788</v>
      </c>
      <c r="E43" s="4"/>
      <c r="F43" s="4"/>
      <c r="G43" s="4"/>
    </row>
    <row r="44" spans="1:7" s="9" customFormat="1" ht="14.25" customHeight="1" x14ac:dyDescent="0.2">
      <c r="A44" s="40" t="s">
        <v>73</v>
      </c>
      <c r="B44" s="10">
        <v>459</v>
      </c>
      <c r="C44" s="12">
        <v>2</v>
      </c>
      <c r="D44" s="45">
        <v>0.4357298474945534</v>
      </c>
      <c r="E44" s="4"/>
      <c r="F44" s="4"/>
      <c r="G44" s="4"/>
    </row>
    <row r="45" spans="1:7" s="9" customFormat="1" ht="14.25" customHeight="1" x14ac:dyDescent="0.2">
      <c r="A45" s="40" t="s">
        <v>74</v>
      </c>
      <c r="B45" s="10">
        <v>485</v>
      </c>
      <c r="C45" s="12">
        <v>1</v>
      </c>
      <c r="D45" s="45">
        <v>0.2061855670103093</v>
      </c>
      <c r="E45" s="4"/>
      <c r="F45" s="4"/>
      <c r="G45" s="4"/>
    </row>
    <row r="46" spans="1:7" s="9" customFormat="1" ht="14.25" customHeight="1" x14ac:dyDescent="0.2">
      <c r="A46" s="40" t="s">
        <v>75</v>
      </c>
      <c r="B46" s="10">
        <v>1638</v>
      </c>
      <c r="C46" s="12">
        <v>11</v>
      </c>
      <c r="D46" s="45">
        <v>0.67155067155067161</v>
      </c>
      <c r="E46" s="4"/>
      <c r="F46" s="4"/>
      <c r="G46" s="4"/>
    </row>
    <row r="47" spans="1:7" s="9" customFormat="1" ht="14.25" customHeight="1" x14ac:dyDescent="0.2">
      <c r="A47" s="40" t="s">
        <v>76</v>
      </c>
      <c r="B47" s="10">
        <v>1243</v>
      </c>
      <c r="C47" s="12">
        <v>5</v>
      </c>
      <c r="D47" s="45">
        <v>0.40225261464199519</v>
      </c>
      <c r="E47" s="4"/>
      <c r="F47" s="4"/>
      <c r="G47" s="4"/>
    </row>
    <row r="48" spans="1:7" s="9" customFormat="1" ht="14.25" customHeight="1" x14ac:dyDescent="0.2">
      <c r="A48" s="40" t="s">
        <v>77</v>
      </c>
      <c r="B48" s="10">
        <v>4399</v>
      </c>
      <c r="C48" s="12">
        <v>10</v>
      </c>
      <c r="D48" s="45">
        <v>0.22732439190725162</v>
      </c>
      <c r="E48" s="4"/>
      <c r="F48" s="4"/>
      <c r="G48" s="4"/>
    </row>
    <row r="49" spans="1:7" s="9" customFormat="1" ht="14.25" customHeight="1" x14ac:dyDescent="0.2">
      <c r="A49" s="39" t="str">
        <f>VLOOKUP("&lt;Zeilentitel_7&gt;",Uebersetzungen!$B$3:$E$27,Uebersetzungen!$B$2+1,FALSE)</f>
        <v>Region Maloja</v>
      </c>
      <c r="B49" s="10">
        <v>23586</v>
      </c>
      <c r="C49" s="12">
        <v>153</v>
      </c>
      <c r="D49" s="45">
        <v>0.64868990078860334</v>
      </c>
      <c r="E49" s="4"/>
      <c r="F49" s="4"/>
      <c r="G49" s="4"/>
    </row>
    <row r="50" spans="1:7" s="9" customFormat="1" ht="14.25" customHeight="1" x14ac:dyDescent="0.2">
      <c r="A50" s="40" t="s">
        <v>37</v>
      </c>
      <c r="B50" s="10">
        <v>657</v>
      </c>
      <c r="C50" s="12">
        <v>1</v>
      </c>
      <c r="D50" s="45">
        <v>0.15220700152207001</v>
      </c>
      <c r="E50" s="4"/>
      <c r="F50" s="4"/>
      <c r="G50" s="4"/>
    </row>
    <row r="51" spans="1:7" s="9" customFormat="1" ht="14.25" customHeight="1" x14ac:dyDescent="0.2">
      <c r="A51" s="40" t="s">
        <v>38</v>
      </c>
      <c r="B51" s="10">
        <v>2435</v>
      </c>
      <c r="C51" s="12">
        <v>11</v>
      </c>
      <c r="D51" s="45">
        <v>0.45174537987679669</v>
      </c>
      <c r="E51" s="4"/>
      <c r="F51" s="4"/>
      <c r="G51" s="4"/>
    </row>
    <row r="52" spans="1:7" s="9" customFormat="1" ht="14.25" customHeight="1" x14ac:dyDescent="0.2">
      <c r="A52" s="40" t="s">
        <v>39</v>
      </c>
      <c r="B52" s="10">
        <v>430</v>
      </c>
      <c r="C52" s="12">
        <v>0</v>
      </c>
      <c r="D52" s="45">
        <v>0</v>
      </c>
      <c r="E52" s="4"/>
      <c r="F52" s="4"/>
      <c r="G52" s="4"/>
    </row>
    <row r="53" spans="1:7" s="9" customFormat="1" ht="14.25" customHeight="1" x14ac:dyDescent="0.2">
      <c r="A53" s="40" t="s">
        <v>40</v>
      </c>
      <c r="B53" s="10">
        <v>2318</v>
      </c>
      <c r="C53" s="12">
        <v>9</v>
      </c>
      <c r="D53" s="45">
        <v>0.38826574633304572</v>
      </c>
      <c r="E53" s="4"/>
      <c r="F53" s="4"/>
      <c r="G53" s="4"/>
    </row>
    <row r="54" spans="1:7" s="9" customFormat="1" ht="14.25" customHeight="1" x14ac:dyDescent="0.2">
      <c r="A54" s="40" t="s">
        <v>99</v>
      </c>
      <c r="B54" s="10">
        <v>1222</v>
      </c>
      <c r="C54" s="12">
        <v>6</v>
      </c>
      <c r="D54" s="45">
        <v>0.49099836333878888</v>
      </c>
      <c r="E54" s="4"/>
      <c r="F54" s="4"/>
      <c r="G54" s="4"/>
    </row>
    <row r="55" spans="1:7" s="9" customFormat="1" ht="14.25" customHeight="1" x14ac:dyDescent="0.2">
      <c r="A55" s="40" t="s">
        <v>41</v>
      </c>
      <c r="B55" s="10">
        <v>2784</v>
      </c>
      <c r="C55" s="12">
        <v>13</v>
      </c>
      <c r="D55" s="45">
        <v>0.4669540229885058</v>
      </c>
      <c r="E55" s="4"/>
      <c r="F55" s="4"/>
      <c r="G55" s="4"/>
    </row>
    <row r="56" spans="1:7" s="9" customFormat="1" ht="14.25" customHeight="1" x14ac:dyDescent="0.2">
      <c r="A56" s="40" t="s">
        <v>42</v>
      </c>
      <c r="B56" s="10">
        <v>5794</v>
      </c>
      <c r="C56" s="12">
        <v>75</v>
      </c>
      <c r="D56" s="45">
        <v>1.2944425267518123</v>
      </c>
      <c r="E56" s="4"/>
      <c r="F56" s="4"/>
      <c r="G56" s="4"/>
    </row>
    <row r="57" spans="1:7" s="9" customFormat="1" ht="14.25" customHeight="1" x14ac:dyDescent="0.2">
      <c r="A57" s="40" t="s">
        <v>43</v>
      </c>
      <c r="B57" s="10">
        <v>581</v>
      </c>
      <c r="C57" s="12">
        <v>0</v>
      </c>
      <c r="D57" s="45">
        <v>0</v>
      </c>
      <c r="E57" s="4"/>
      <c r="F57" s="4"/>
      <c r="G57" s="4"/>
    </row>
    <row r="58" spans="1:7" s="9" customFormat="1" ht="14.25" customHeight="1" x14ac:dyDescent="0.2">
      <c r="A58" s="40" t="s">
        <v>44</v>
      </c>
      <c r="B58" s="10">
        <v>1177</v>
      </c>
      <c r="C58" s="12">
        <v>16</v>
      </c>
      <c r="D58" s="45">
        <v>1.3593882752761257</v>
      </c>
      <c r="E58" s="4"/>
      <c r="F58" s="4"/>
      <c r="G58" s="4"/>
    </row>
    <row r="59" spans="1:7" s="9" customFormat="1" ht="14.25" customHeight="1" x14ac:dyDescent="0.2">
      <c r="A59" s="40" t="s">
        <v>45</v>
      </c>
      <c r="B59" s="10">
        <v>2506</v>
      </c>
      <c r="C59" s="12">
        <v>7</v>
      </c>
      <c r="D59" s="45">
        <v>0.27932960893854747</v>
      </c>
      <c r="E59" s="4"/>
      <c r="F59" s="4"/>
      <c r="G59" s="4"/>
    </row>
    <row r="60" spans="1:7" s="9" customFormat="1" ht="14.25" customHeight="1" x14ac:dyDescent="0.2">
      <c r="A60" s="40" t="s">
        <v>46</v>
      </c>
      <c r="B60" s="10">
        <v>1607</v>
      </c>
      <c r="C60" s="12">
        <v>8</v>
      </c>
      <c r="D60" s="45">
        <v>0.49782202862476665</v>
      </c>
      <c r="E60" s="4"/>
      <c r="F60" s="4"/>
      <c r="G60" s="4"/>
    </row>
    <row r="61" spans="1:7" s="9" customFormat="1" ht="14.25" customHeight="1" x14ac:dyDescent="0.2">
      <c r="A61" s="40" t="s">
        <v>47</v>
      </c>
      <c r="B61" s="10">
        <v>2075</v>
      </c>
      <c r="C61" s="12">
        <v>7</v>
      </c>
      <c r="D61" s="45">
        <v>0.33734939759036142</v>
      </c>
      <c r="E61" s="4"/>
      <c r="F61" s="4"/>
      <c r="G61" s="4"/>
    </row>
    <row r="62" spans="1:7" s="9" customFormat="1" ht="14.25" customHeight="1" x14ac:dyDescent="0.2">
      <c r="A62" s="39" t="str">
        <f>VLOOKUP("&lt;Zeilentitel_8&gt;",Uebersetzungen!$B$3:$E$27,Uebersetzungen!$B$2+1,FALSE)</f>
        <v>Region Moesa</v>
      </c>
      <c r="B62" s="10">
        <v>7954</v>
      </c>
      <c r="C62" s="12">
        <v>195</v>
      </c>
      <c r="D62" s="45">
        <v>2.4515966809152627</v>
      </c>
      <c r="E62" s="4"/>
      <c r="F62" s="4"/>
      <c r="G62" s="4"/>
    </row>
    <row r="63" spans="1:7" s="9" customFormat="1" ht="14.25" customHeight="1" x14ac:dyDescent="0.2">
      <c r="A63" s="40" t="s">
        <v>48</v>
      </c>
      <c r="B63" s="10">
        <v>190</v>
      </c>
      <c r="C63" s="12">
        <v>0</v>
      </c>
      <c r="D63" s="45">
        <v>0</v>
      </c>
      <c r="E63" s="4"/>
      <c r="F63" s="4"/>
      <c r="G63" s="4"/>
    </row>
    <row r="64" spans="1:7" s="9" customFormat="1" ht="14.25" customHeight="1" x14ac:dyDescent="0.2">
      <c r="A64" s="40" t="s">
        <v>49</v>
      </c>
      <c r="B64" s="10">
        <v>233</v>
      </c>
      <c r="C64" s="12">
        <v>1</v>
      </c>
      <c r="D64" s="45">
        <v>0.42918454935622319</v>
      </c>
      <c r="E64" s="4"/>
      <c r="F64" s="4"/>
      <c r="G64" s="4"/>
    </row>
    <row r="65" spans="1:7" s="9" customFormat="1" ht="14.25" customHeight="1" x14ac:dyDescent="0.2">
      <c r="A65" s="40" t="s">
        <v>50</v>
      </c>
      <c r="B65" s="10">
        <v>338</v>
      </c>
      <c r="C65" s="12">
        <v>6</v>
      </c>
      <c r="D65" s="45">
        <v>1.7751479289940828</v>
      </c>
      <c r="E65" s="4"/>
      <c r="F65" s="4"/>
      <c r="G65" s="4"/>
    </row>
    <row r="66" spans="1:7" s="9" customFormat="1" ht="14.25" customHeight="1" x14ac:dyDescent="0.2">
      <c r="A66" s="40" t="s">
        <v>51</v>
      </c>
      <c r="B66" s="10">
        <v>216</v>
      </c>
      <c r="C66" s="12">
        <v>3</v>
      </c>
      <c r="D66" s="45">
        <v>1.3888888888888888</v>
      </c>
      <c r="E66" s="4"/>
      <c r="F66" s="4"/>
      <c r="G66" s="4"/>
    </row>
    <row r="67" spans="1:7" s="9" customFormat="1" ht="14.25" customHeight="1" x14ac:dyDescent="0.2">
      <c r="A67" s="40" t="s">
        <v>52</v>
      </c>
      <c r="B67" s="10">
        <v>510</v>
      </c>
      <c r="C67" s="12">
        <v>8</v>
      </c>
      <c r="D67" s="45">
        <v>1.5686274509803921</v>
      </c>
      <c r="E67" s="4"/>
      <c r="F67" s="4"/>
      <c r="G67" s="4"/>
    </row>
    <row r="68" spans="1:7" s="9" customFormat="1" ht="14.25" customHeight="1" x14ac:dyDescent="0.2">
      <c r="A68" s="40" t="s">
        <v>53</v>
      </c>
      <c r="B68" s="10">
        <v>2171</v>
      </c>
      <c r="C68" s="12">
        <v>37</v>
      </c>
      <c r="D68" s="45">
        <v>1.704283740211884</v>
      </c>
      <c r="E68" s="4"/>
      <c r="F68" s="4"/>
      <c r="G68" s="4"/>
    </row>
    <row r="69" spans="1:7" s="9" customFormat="1" ht="14.25" customHeight="1" x14ac:dyDescent="0.2">
      <c r="A69" s="40" t="s">
        <v>54</v>
      </c>
      <c r="B69" s="10">
        <v>239</v>
      </c>
      <c r="C69" s="12">
        <v>10</v>
      </c>
      <c r="D69" s="45">
        <v>4.1841004184100417</v>
      </c>
      <c r="E69" s="4"/>
      <c r="F69" s="4"/>
      <c r="G69" s="4"/>
    </row>
    <row r="70" spans="1:7" s="9" customFormat="1" ht="14.25" customHeight="1" x14ac:dyDescent="0.2">
      <c r="A70" s="40" t="s">
        <v>55</v>
      </c>
      <c r="B70" s="10">
        <v>372</v>
      </c>
      <c r="C70" s="12">
        <v>17</v>
      </c>
      <c r="D70" s="45">
        <v>4.56989247311828</v>
      </c>
      <c r="E70" s="4"/>
      <c r="F70" s="4"/>
      <c r="G70" s="4"/>
    </row>
    <row r="71" spans="1:7" s="9" customFormat="1" ht="14.25" customHeight="1" x14ac:dyDescent="0.2">
      <c r="A71" s="40" t="s">
        <v>56</v>
      </c>
      <c r="B71" s="10">
        <v>921</v>
      </c>
      <c r="C71" s="12">
        <v>13</v>
      </c>
      <c r="D71" s="45">
        <v>1.4115092290988056</v>
      </c>
      <c r="E71" s="4"/>
      <c r="F71" s="4"/>
      <c r="G71" s="4"/>
    </row>
    <row r="72" spans="1:7" s="9" customFormat="1" ht="14.25" customHeight="1" x14ac:dyDescent="0.2">
      <c r="A72" s="40" t="s">
        <v>57</v>
      </c>
      <c r="B72" s="10">
        <v>1770</v>
      </c>
      <c r="C72" s="12">
        <v>90</v>
      </c>
      <c r="D72" s="45">
        <v>5.0847457627118651</v>
      </c>
      <c r="E72" s="4"/>
      <c r="F72" s="4"/>
      <c r="G72" s="4"/>
    </row>
    <row r="73" spans="1:7" s="9" customFormat="1" ht="14.25" customHeight="1" x14ac:dyDescent="0.2">
      <c r="A73" s="40" t="s">
        <v>58</v>
      </c>
      <c r="B73" s="10">
        <v>593</v>
      </c>
      <c r="C73" s="12">
        <v>5</v>
      </c>
      <c r="D73" s="45">
        <v>0.84317032040472173</v>
      </c>
      <c r="E73" s="4"/>
      <c r="F73" s="4"/>
      <c r="G73" s="4"/>
    </row>
    <row r="74" spans="1:7" s="9" customFormat="1" ht="14.25" customHeight="1" x14ac:dyDescent="0.2">
      <c r="A74" s="40" t="s">
        <v>86</v>
      </c>
      <c r="B74" s="10">
        <v>401</v>
      </c>
      <c r="C74" s="12">
        <v>5</v>
      </c>
      <c r="D74" s="45">
        <v>1.2468827930174564</v>
      </c>
      <c r="E74" s="4"/>
      <c r="F74" s="4"/>
      <c r="G74" s="4"/>
    </row>
    <row r="75" spans="1:7" s="9" customFormat="1" ht="14.25" customHeight="1" x14ac:dyDescent="0.2">
      <c r="A75" s="39" t="str">
        <f>VLOOKUP("&lt;Zeilentitel_9&gt;",Uebersetzungen!$B$3:$E$27,Uebersetzungen!$B$2+1,FALSE)</f>
        <v>Region Plessur</v>
      </c>
      <c r="B75" s="10">
        <v>30558</v>
      </c>
      <c r="C75" s="12">
        <v>78</v>
      </c>
      <c r="D75" s="45">
        <v>0.25525230708816021</v>
      </c>
      <c r="E75" s="4"/>
      <c r="F75" s="4"/>
      <c r="G75" s="4"/>
    </row>
    <row r="76" spans="1:7" s="9" customFormat="1" ht="14.25" customHeight="1" x14ac:dyDescent="0.2">
      <c r="A76" s="40" t="s">
        <v>66</v>
      </c>
      <c r="B76" s="10">
        <v>21468</v>
      </c>
      <c r="C76" s="12">
        <v>33</v>
      </c>
      <c r="D76" s="45">
        <v>0.15371716042481834</v>
      </c>
      <c r="E76" s="4"/>
      <c r="F76" s="4"/>
      <c r="G76" s="4"/>
    </row>
    <row r="77" spans="1:7" s="9" customFormat="1" ht="14.25" customHeight="1" x14ac:dyDescent="0.2">
      <c r="A77" s="40" t="s">
        <v>67</v>
      </c>
      <c r="B77" s="10">
        <v>2618</v>
      </c>
      <c r="C77" s="12">
        <v>9</v>
      </c>
      <c r="D77" s="45">
        <v>0.3437738731856379</v>
      </c>
      <c r="E77" s="4"/>
      <c r="F77" s="4"/>
      <c r="G77" s="4"/>
    </row>
    <row r="78" spans="1:7" s="9" customFormat="1" ht="14.25" customHeight="1" x14ac:dyDescent="0.2">
      <c r="A78" s="40" t="s">
        <v>68</v>
      </c>
      <c r="B78" s="10">
        <v>5935</v>
      </c>
      <c r="C78" s="12">
        <v>33</v>
      </c>
      <c r="D78" s="45">
        <v>0.55602358887952819</v>
      </c>
      <c r="E78" s="4"/>
      <c r="F78" s="4"/>
      <c r="G78" s="4"/>
    </row>
    <row r="79" spans="1:7" s="9" customFormat="1" ht="14.25" customHeight="1" x14ac:dyDescent="0.2">
      <c r="A79" s="40" t="s">
        <v>69</v>
      </c>
      <c r="B79" s="10">
        <v>537</v>
      </c>
      <c r="C79" s="12">
        <v>3</v>
      </c>
      <c r="D79" s="45">
        <v>0.55865921787709494</v>
      </c>
      <c r="E79" s="4"/>
      <c r="F79" s="4"/>
      <c r="G79" s="4"/>
    </row>
    <row r="80" spans="1:7" s="9" customFormat="1" ht="14.25" customHeight="1" x14ac:dyDescent="0.2">
      <c r="A80" s="39" t="str">
        <f>VLOOKUP("&lt;Zeilentitel_10&gt;",Uebersetzungen!$B$3:$E$27,Uebersetzungen!$B$2+1,FALSE)</f>
        <v>Region Prättigau/Davos</v>
      </c>
      <c r="B80" s="10">
        <v>26643</v>
      </c>
      <c r="C80" s="12">
        <v>136</v>
      </c>
      <c r="D80" s="45">
        <v>0.51045302706151707</v>
      </c>
      <c r="E80" s="4"/>
      <c r="F80" s="4"/>
      <c r="G80" s="4"/>
    </row>
    <row r="81" spans="1:7" s="9" customFormat="1" ht="14.25" customHeight="1" x14ac:dyDescent="0.2">
      <c r="A81" s="40" t="s">
        <v>60</v>
      </c>
      <c r="B81" s="10">
        <v>12559</v>
      </c>
      <c r="C81" s="12">
        <v>32</v>
      </c>
      <c r="D81" s="45">
        <v>0.25479735647742652</v>
      </c>
      <c r="E81" s="4"/>
      <c r="F81" s="4"/>
      <c r="G81" s="4"/>
    </row>
    <row r="82" spans="1:7" s="9" customFormat="1" ht="14.25" customHeight="1" x14ac:dyDescent="0.2">
      <c r="A82" s="40" t="s">
        <v>61</v>
      </c>
      <c r="B82" s="10">
        <v>533</v>
      </c>
      <c r="C82" s="12">
        <v>2</v>
      </c>
      <c r="D82" s="45">
        <v>0.37523452157598497</v>
      </c>
      <c r="E82" s="4"/>
      <c r="F82" s="4"/>
      <c r="G82" s="4"/>
    </row>
    <row r="83" spans="1:7" s="9" customFormat="1" ht="14.25" customHeight="1" x14ac:dyDescent="0.2">
      <c r="A83" s="40" t="s">
        <v>62</v>
      </c>
      <c r="B83" s="10">
        <v>259</v>
      </c>
      <c r="C83" s="12">
        <v>1</v>
      </c>
      <c r="D83" s="45">
        <v>0.38610038610038611</v>
      </c>
      <c r="E83" s="4"/>
      <c r="F83" s="4"/>
      <c r="G83" s="4"/>
    </row>
    <row r="84" spans="1:7" s="9" customFormat="1" ht="14.25" customHeight="1" x14ac:dyDescent="0.2">
      <c r="A84" s="40" t="s">
        <v>63</v>
      </c>
      <c r="B84" s="10">
        <v>725</v>
      </c>
      <c r="C84" s="12">
        <v>1</v>
      </c>
      <c r="D84" s="45">
        <v>0.13793103448275862</v>
      </c>
      <c r="E84" s="4"/>
      <c r="F84" s="4"/>
      <c r="G84" s="4"/>
    </row>
    <row r="85" spans="1:7" s="9" customFormat="1" ht="14.25" customHeight="1" x14ac:dyDescent="0.2">
      <c r="A85" s="40" t="s">
        <v>100</v>
      </c>
      <c r="B85" s="10">
        <v>6028</v>
      </c>
      <c r="C85" s="12">
        <v>25</v>
      </c>
      <c r="D85" s="45">
        <v>0.41473125414731254</v>
      </c>
      <c r="E85" s="4"/>
      <c r="F85" s="4"/>
      <c r="G85" s="4"/>
    </row>
    <row r="86" spans="1:7" s="9" customFormat="1" ht="14.25" customHeight="1" x14ac:dyDescent="0.2">
      <c r="A86" s="40" t="s">
        <v>95</v>
      </c>
      <c r="B86" s="10">
        <v>219</v>
      </c>
      <c r="C86" s="12">
        <v>0</v>
      </c>
      <c r="D86" s="45">
        <v>0</v>
      </c>
      <c r="E86" s="4"/>
      <c r="F86" s="4"/>
      <c r="G86" s="4"/>
    </row>
    <row r="87" spans="1:7" s="9" customFormat="1" ht="14.25" customHeight="1" x14ac:dyDescent="0.2">
      <c r="A87" s="40" t="s">
        <v>64</v>
      </c>
      <c r="B87" s="10">
        <v>642</v>
      </c>
      <c r="C87" s="12">
        <v>3</v>
      </c>
      <c r="D87" s="45">
        <v>0.46728971962616817</v>
      </c>
      <c r="E87" s="4"/>
      <c r="F87" s="4"/>
      <c r="G87" s="4"/>
    </row>
    <row r="88" spans="1:7" s="9" customFormat="1" ht="14.25" customHeight="1" x14ac:dyDescent="0.2">
      <c r="A88" s="40" t="s">
        <v>65</v>
      </c>
      <c r="B88" s="10">
        <v>1451</v>
      </c>
      <c r="C88" s="12">
        <v>4</v>
      </c>
      <c r="D88" s="45">
        <v>0.2756719503790489</v>
      </c>
      <c r="E88" s="4"/>
      <c r="F88" s="4"/>
      <c r="G88" s="4"/>
    </row>
    <row r="89" spans="1:7" s="9" customFormat="1" ht="14.25" customHeight="1" x14ac:dyDescent="0.2">
      <c r="A89" s="40" t="s">
        <v>78</v>
      </c>
      <c r="B89" s="10">
        <v>1485</v>
      </c>
      <c r="C89" s="12">
        <v>6</v>
      </c>
      <c r="D89" s="45">
        <v>0.40404040404040403</v>
      </c>
      <c r="E89" s="4"/>
      <c r="F89" s="4"/>
      <c r="G89" s="4"/>
    </row>
    <row r="90" spans="1:7" s="9" customFormat="1" ht="14.25" customHeight="1" x14ac:dyDescent="0.2">
      <c r="A90" s="40" t="s">
        <v>79</v>
      </c>
      <c r="B90" s="10">
        <v>1750</v>
      </c>
      <c r="C90" s="12">
        <v>58</v>
      </c>
      <c r="D90" s="45">
        <v>3.3142857142857141</v>
      </c>
      <c r="E90" s="4"/>
      <c r="F90" s="4"/>
      <c r="G90" s="4"/>
    </row>
    <row r="91" spans="1:7" s="9" customFormat="1" ht="14.25" customHeight="1" x14ac:dyDescent="0.2">
      <c r="A91" s="40" t="s">
        <v>93</v>
      </c>
      <c r="B91" s="10">
        <v>992</v>
      </c>
      <c r="C91" s="12">
        <v>4</v>
      </c>
      <c r="D91" s="45">
        <v>0.40322580645161288</v>
      </c>
      <c r="E91" s="4"/>
      <c r="F91" s="4"/>
      <c r="G91" s="4"/>
    </row>
    <row r="92" spans="1:7" s="9" customFormat="1" ht="14.25" customHeight="1" x14ac:dyDescent="0.2">
      <c r="A92" s="39" t="str">
        <f>VLOOKUP("&lt;Zeilentitel_11&gt;",Uebersetzungen!$B$3:$E$27,Uebersetzungen!$B$2+1,FALSE)</f>
        <v>Region Surselva</v>
      </c>
      <c r="B92" s="10">
        <v>26343</v>
      </c>
      <c r="C92" s="12">
        <v>87</v>
      </c>
      <c r="D92" s="45">
        <v>0.33025851269787038</v>
      </c>
      <c r="E92" s="4"/>
      <c r="F92" s="4"/>
      <c r="G92" s="4"/>
    </row>
    <row r="93" spans="1:7" s="9" customFormat="1" ht="14.25" customHeight="1" x14ac:dyDescent="0.2">
      <c r="A93" s="40" t="s">
        <v>6</v>
      </c>
      <c r="B93" s="10">
        <v>1361</v>
      </c>
      <c r="C93" s="12">
        <v>8</v>
      </c>
      <c r="D93" s="45">
        <v>0.58780308596620123</v>
      </c>
      <c r="E93" s="4"/>
      <c r="F93" s="4"/>
      <c r="G93" s="4"/>
    </row>
    <row r="94" spans="1:7" s="9" customFormat="1" ht="14.25" customHeight="1" x14ac:dyDescent="0.2">
      <c r="A94" s="40" t="s">
        <v>7</v>
      </c>
      <c r="B94" s="10">
        <v>4145</v>
      </c>
      <c r="C94" s="12">
        <v>10</v>
      </c>
      <c r="D94" s="45">
        <v>0.24125452352231602</v>
      </c>
      <c r="E94" s="4"/>
      <c r="F94" s="4"/>
      <c r="G94" s="4"/>
    </row>
    <row r="95" spans="1:7" s="9" customFormat="1" ht="14.25" customHeight="1" x14ac:dyDescent="0.2">
      <c r="A95" s="40" t="s">
        <v>8</v>
      </c>
      <c r="B95" s="10">
        <v>777</v>
      </c>
      <c r="C95" s="12">
        <v>5</v>
      </c>
      <c r="D95" s="45">
        <v>0.64350064350064351</v>
      </c>
      <c r="E95" s="4"/>
      <c r="F95" s="4"/>
      <c r="G95" s="4"/>
    </row>
    <row r="96" spans="1:7" s="9" customFormat="1" ht="14.25" customHeight="1" x14ac:dyDescent="0.2">
      <c r="A96" s="40" t="s">
        <v>9</v>
      </c>
      <c r="B96" s="10">
        <v>572</v>
      </c>
      <c r="C96" s="12">
        <v>1</v>
      </c>
      <c r="D96" s="45">
        <v>0.17482517482517482</v>
      </c>
      <c r="E96" s="4"/>
      <c r="F96" s="4"/>
      <c r="G96" s="4"/>
    </row>
    <row r="97" spans="1:7" s="9" customFormat="1" ht="14.25" customHeight="1" x14ac:dyDescent="0.2">
      <c r="A97" s="40" t="s">
        <v>10</v>
      </c>
      <c r="B97" s="10">
        <v>1062</v>
      </c>
      <c r="C97" s="12">
        <v>6</v>
      </c>
      <c r="D97" s="45">
        <v>0.56497175141242939</v>
      </c>
      <c r="E97" s="4"/>
      <c r="F97" s="4"/>
      <c r="G97" s="4"/>
    </row>
    <row r="98" spans="1:7" s="9" customFormat="1" ht="14.25" customHeight="1" x14ac:dyDescent="0.2">
      <c r="A98" s="40" t="s">
        <v>87</v>
      </c>
      <c r="B98" s="10">
        <v>2552</v>
      </c>
      <c r="C98" s="12">
        <v>6</v>
      </c>
      <c r="D98" s="45">
        <v>0.23510971786833856</v>
      </c>
      <c r="E98" s="4"/>
      <c r="F98" s="4"/>
      <c r="G98" s="4"/>
    </row>
    <row r="99" spans="1:7" s="9" customFormat="1" ht="14.25" customHeight="1" x14ac:dyDescent="0.2">
      <c r="A99" s="40" t="s">
        <v>90</v>
      </c>
      <c r="B99" s="10">
        <v>3523</v>
      </c>
      <c r="C99" s="12">
        <v>3</v>
      </c>
      <c r="D99" s="45">
        <v>8.5154697700823165E-2</v>
      </c>
      <c r="E99" s="4"/>
      <c r="F99" s="4"/>
      <c r="G99" s="4"/>
    </row>
    <row r="100" spans="1:7" s="9" customFormat="1" ht="14.25" customHeight="1" x14ac:dyDescent="0.2">
      <c r="A100" s="40" t="s">
        <v>88</v>
      </c>
      <c r="B100" s="10">
        <v>803</v>
      </c>
      <c r="C100" s="12">
        <v>1</v>
      </c>
      <c r="D100" s="45">
        <v>0.12453300124533001</v>
      </c>
      <c r="E100" s="4"/>
      <c r="F100" s="4"/>
      <c r="G100" s="4"/>
    </row>
    <row r="101" spans="1:7" s="9" customFormat="1" ht="14.25" customHeight="1" x14ac:dyDescent="0.2">
      <c r="A101" s="40" t="s">
        <v>80</v>
      </c>
      <c r="B101" s="10">
        <v>2199</v>
      </c>
      <c r="C101" s="12">
        <v>12</v>
      </c>
      <c r="D101" s="45">
        <v>0.54570259208731242</v>
      </c>
      <c r="E101" s="4"/>
      <c r="F101" s="4"/>
      <c r="G101" s="4"/>
    </row>
    <row r="102" spans="1:7" s="9" customFormat="1" ht="14.25" customHeight="1" x14ac:dyDescent="0.2">
      <c r="A102" s="40" t="s">
        <v>81</v>
      </c>
      <c r="B102" s="10">
        <v>2368</v>
      </c>
      <c r="C102" s="12">
        <v>10</v>
      </c>
      <c r="D102" s="45">
        <v>0.42229729729729731</v>
      </c>
      <c r="E102" s="4"/>
      <c r="F102" s="4"/>
      <c r="G102" s="4"/>
    </row>
    <row r="103" spans="1:7" s="9" customFormat="1" ht="14.25" customHeight="1" x14ac:dyDescent="0.2">
      <c r="A103" s="40" t="s">
        <v>82</v>
      </c>
      <c r="B103" s="10">
        <v>453</v>
      </c>
      <c r="C103" s="12">
        <v>13</v>
      </c>
      <c r="D103" s="45">
        <v>2.869757174392936</v>
      </c>
      <c r="E103" s="4"/>
      <c r="F103" s="4"/>
      <c r="G103" s="4"/>
    </row>
    <row r="104" spans="1:7" s="9" customFormat="1" ht="14.25" customHeight="1" x14ac:dyDescent="0.2">
      <c r="A104" s="40" t="s">
        <v>83</v>
      </c>
      <c r="B104" s="10">
        <v>1045</v>
      </c>
      <c r="C104" s="12">
        <v>9</v>
      </c>
      <c r="D104" s="45">
        <v>0.86124401913875592</v>
      </c>
      <c r="E104" s="4"/>
      <c r="F104" s="4"/>
      <c r="G104" s="4"/>
    </row>
    <row r="105" spans="1:7" s="9" customFormat="1" ht="14.25" customHeight="1" x14ac:dyDescent="0.2">
      <c r="A105" s="40" t="s">
        <v>84</v>
      </c>
      <c r="B105" s="10">
        <v>1851</v>
      </c>
      <c r="C105" s="12">
        <v>0</v>
      </c>
      <c r="D105" s="45">
        <v>0</v>
      </c>
      <c r="E105" s="4"/>
      <c r="F105" s="4"/>
      <c r="G105" s="4"/>
    </row>
    <row r="106" spans="1:7" s="9" customFormat="1" ht="14.25" customHeight="1" x14ac:dyDescent="0.2">
      <c r="A106" s="40" t="s">
        <v>85</v>
      </c>
      <c r="B106" s="10">
        <v>847</v>
      </c>
      <c r="C106" s="12">
        <v>3</v>
      </c>
      <c r="D106" s="45">
        <v>0.35419126328217237</v>
      </c>
      <c r="E106" s="4"/>
      <c r="F106" s="4"/>
      <c r="G106" s="4"/>
    </row>
    <row r="107" spans="1:7" s="9" customFormat="1" ht="14.25" customHeight="1" x14ac:dyDescent="0.2">
      <c r="A107" s="40" t="s">
        <v>96</v>
      </c>
      <c r="B107" s="10">
        <v>2785</v>
      </c>
      <c r="C107" s="12">
        <v>0</v>
      </c>
      <c r="D107" s="45">
        <v>0</v>
      </c>
      <c r="E107" s="4"/>
      <c r="F107" s="4"/>
      <c r="G107" s="4"/>
    </row>
    <row r="108" spans="1:7" s="9" customFormat="1" ht="14.25" customHeight="1" x14ac:dyDescent="0.2">
      <c r="A108" s="39" t="str">
        <f>VLOOKUP("&lt;Zeilentitel_12&gt;",Uebersetzungen!$B$3:$E$27,Uebersetzungen!$B$2+1,FALSE)</f>
        <v>Region Viamala</v>
      </c>
      <c r="B108" s="10">
        <v>9932</v>
      </c>
      <c r="C108" s="12">
        <v>79</v>
      </c>
      <c r="D108" s="45">
        <v>0.79540877970197332</v>
      </c>
      <c r="E108" s="4"/>
      <c r="F108" s="4"/>
      <c r="G108" s="4"/>
    </row>
    <row r="109" spans="1:7" s="9" customFormat="1" ht="14.25" customHeight="1" x14ac:dyDescent="0.2">
      <c r="A109" s="40" t="s">
        <v>11</v>
      </c>
      <c r="B109" s="10">
        <v>202</v>
      </c>
      <c r="C109" s="12">
        <v>0</v>
      </c>
      <c r="D109" s="45">
        <v>0</v>
      </c>
      <c r="E109" s="4"/>
      <c r="F109" s="4"/>
      <c r="G109" s="4"/>
    </row>
    <row r="110" spans="1:7" s="9" customFormat="1" ht="14.25" customHeight="1" x14ac:dyDescent="0.2">
      <c r="A110" s="40" t="s">
        <v>12</v>
      </c>
      <c r="B110" s="10">
        <v>164</v>
      </c>
      <c r="C110" s="12">
        <v>1</v>
      </c>
      <c r="D110" s="45">
        <v>0.6097560975609756</v>
      </c>
      <c r="E110" s="4"/>
      <c r="F110" s="4"/>
      <c r="G110" s="4"/>
    </row>
    <row r="111" spans="1:7" s="9" customFormat="1" ht="14.25" customHeight="1" x14ac:dyDescent="0.2">
      <c r="A111" s="40" t="s">
        <v>13</v>
      </c>
      <c r="B111" s="10">
        <v>500</v>
      </c>
      <c r="C111" s="12">
        <v>1</v>
      </c>
      <c r="D111" s="45">
        <v>0.2</v>
      </c>
      <c r="E111" s="4"/>
      <c r="F111" s="4"/>
      <c r="G111" s="4"/>
    </row>
    <row r="112" spans="1:7" s="9" customFormat="1" ht="14.25" customHeight="1" x14ac:dyDescent="0.2">
      <c r="A112" s="40" t="s">
        <v>14</v>
      </c>
      <c r="B112" s="10">
        <v>520</v>
      </c>
      <c r="C112" s="12">
        <v>10</v>
      </c>
      <c r="D112" s="45">
        <v>1.9230769230769231</v>
      </c>
      <c r="E112" s="4"/>
      <c r="F112" s="4"/>
      <c r="G112" s="4"/>
    </row>
    <row r="113" spans="1:7" s="9" customFormat="1" ht="14.25" customHeight="1" x14ac:dyDescent="0.2">
      <c r="A113" s="40" t="s">
        <v>15</v>
      </c>
      <c r="B113" s="10">
        <v>1567</v>
      </c>
      <c r="C113" s="12">
        <v>10</v>
      </c>
      <c r="D113" s="45">
        <v>0.63816209317166561</v>
      </c>
      <c r="E113" s="4"/>
      <c r="F113" s="4"/>
      <c r="G113" s="4"/>
    </row>
    <row r="114" spans="1:7" s="9" customFormat="1" ht="14.25" customHeight="1" x14ac:dyDescent="0.2">
      <c r="A114" s="40" t="s">
        <v>16</v>
      </c>
      <c r="B114" s="10">
        <v>160</v>
      </c>
      <c r="C114" s="12">
        <v>0</v>
      </c>
      <c r="D114" s="45">
        <v>0</v>
      </c>
      <c r="E114" s="4"/>
      <c r="F114" s="4"/>
      <c r="G114" s="4"/>
    </row>
    <row r="115" spans="1:7" s="9" customFormat="1" ht="14.25" customHeight="1" x14ac:dyDescent="0.2">
      <c r="A115" s="40" t="s">
        <v>17</v>
      </c>
      <c r="B115" s="10">
        <v>250</v>
      </c>
      <c r="C115" s="12">
        <v>0</v>
      </c>
      <c r="D115" s="45">
        <v>0</v>
      </c>
      <c r="E115" s="4"/>
      <c r="F115" s="4"/>
      <c r="G115" s="4"/>
    </row>
    <row r="116" spans="1:7" s="9" customFormat="1" ht="14.25" customHeight="1" x14ac:dyDescent="0.2">
      <c r="A116" s="40" t="s">
        <v>18</v>
      </c>
      <c r="B116" s="10">
        <v>1990</v>
      </c>
      <c r="C116" s="12">
        <v>16</v>
      </c>
      <c r="D116" s="45">
        <v>0.8040201005025126</v>
      </c>
      <c r="E116" s="4"/>
      <c r="F116" s="4"/>
      <c r="G116" s="4"/>
    </row>
    <row r="117" spans="1:7" s="9" customFormat="1" ht="14.25" customHeight="1" x14ac:dyDescent="0.2">
      <c r="A117" s="40" t="s">
        <v>19</v>
      </c>
      <c r="B117" s="10">
        <v>242</v>
      </c>
      <c r="C117" s="12">
        <v>0</v>
      </c>
      <c r="D117" s="45">
        <v>0</v>
      </c>
      <c r="E117" s="4"/>
      <c r="F117" s="4"/>
      <c r="G117" s="4"/>
    </row>
    <row r="118" spans="1:7" s="9" customFormat="1" ht="14.25" customHeight="1" x14ac:dyDescent="0.2">
      <c r="A118" s="40" t="s">
        <v>20</v>
      </c>
      <c r="B118" s="10">
        <v>246</v>
      </c>
      <c r="C118" s="12">
        <v>0</v>
      </c>
      <c r="D118" s="45">
        <v>0</v>
      </c>
      <c r="E118" s="4"/>
      <c r="F118" s="4"/>
      <c r="G118" s="4"/>
    </row>
    <row r="119" spans="1:7" s="9" customFormat="1" ht="14.25" customHeight="1" x14ac:dyDescent="0.2">
      <c r="A119" s="40" t="s">
        <v>92</v>
      </c>
      <c r="B119" s="10">
        <v>1321</v>
      </c>
      <c r="C119" s="12">
        <v>27</v>
      </c>
      <c r="D119" s="45">
        <v>2.0439061317183951</v>
      </c>
      <c r="E119" s="4"/>
      <c r="F119" s="4"/>
      <c r="G119" s="4"/>
    </row>
    <row r="120" spans="1:7" s="9" customFormat="1" ht="14.25" customHeight="1" x14ac:dyDescent="0.2">
      <c r="A120" s="40" t="s">
        <v>21</v>
      </c>
      <c r="B120" s="10">
        <v>216</v>
      </c>
      <c r="C120" s="12">
        <v>0</v>
      </c>
      <c r="D120" s="45">
        <v>0</v>
      </c>
      <c r="E120" s="4"/>
      <c r="F120" s="4"/>
      <c r="G120" s="4"/>
    </row>
    <row r="121" spans="1:7" s="9" customFormat="1" ht="14.25" customHeight="1" x14ac:dyDescent="0.2">
      <c r="A121" s="40" t="s">
        <v>22</v>
      </c>
      <c r="B121" s="10">
        <v>144</v>
      </c>
      <c r="C121" s="12">
        <v>0</v>
      </c>
      <c r="D121" s="45">
        <v>0</v>
      </c>
      <c r="E121" s="4"/>
      <c r="F121" s="4"/>
      <c r="G121" s="4"/>
    </row>
    <row r="122" spans="1:7" s="9" customFormat="1" ht="14.25" customHeight="1" x14ac:dyDescent="0.2">
      <c r="A122" s="40" t="s">
        <v>23</v>
      </c>
      <c r="B122" s="10">
        <v>751</v>
      </c>
      <c r="C122" s="12">
        <v>1</v>
      </c>
      <c r="D122" s="45">
        <v>0.13315579227696406</v>
      </c>
      <c r="E122" s="4"/>
      <c r="F122" s="4"/>
      <c r="G122" s="4"/>
    </row>
    <row r="123" spans="1:7" s="9" customFormat="1" ht="14.25" customHeight="1" x14ac:dyDescent="0.2">
      <c r="A123" s="40" t="s">
        <v>24</v>
      </c>
      <c r="B123" s="10">
        <v>25</v>
      </c>
      <c r="C123" s="12">
        <v>1</v>
      </c>
      <c r="D123" s="45">
        <v>4</v>
      </c>
      <c r="E123" s="4"/>
      <c r="F123" s="4"/>
      <c r="G123" s="4"/>
    </row>
    <row r="124" spans="1:7" s="9" customFormat="1" ht="14.25" customHeight="1" x14ac:dyDescent="0.2">
      <c r="A124" s="40" t="s">
        <v>25</v>
      </c>
      <c r="B124" s="10">
        <v>289</v>
      </c>
      <c r="C124" s="12">
        <v>1</v>
      </c>
      <c r="D124" s="45">
        <v>0.34602076124567477</v>
      </c>
      <c r="E124" s="4"/>
      <c r="F124" s="4"/>
      <c r="G124" s="4"/>
    </row>
    <row r="125" spans="1:7" s="9" customFormat="1" ht="14.25" customHeight="1" x14ac:dyDescent="0.2">
      <c r="A125" s="40" t="s">
        <v>26</v>
      </c>
      <c r="B125" s="10">
        <v>151</v>
      </c>
      <c r="C125" s="12">
        <v>2</v>
      </c>
      <c r="D125" s="45">
        <v>1.3245033112582782</v>
      </c>
      <c r="E125" s="4"/>
      <c r="F125" s="4"/>
      <c r="G125" s="4"/>
    </row>
    <row r="126" spans="1:7" s="9" customFormat="1" ht="14.25" customHeight="1" x14ac:dyDescent="0.2">
      <c r="A126" s="40" t="s">
        <v>98</v>
      </c>
      <c r="B126" s="10">
        <v>785</v>
      </c>
      <c r="C126" s="12">
        <v>2</v>
      </c>
      <c r="D126" s="45">
        <v>0.25477707006369427</v>
      </c>
      <c r="E126" s="4"/>
      <c r="F126" s="4"/>
      <c r="G126" s="4"/>
    </row>
    <row r="127" spans="1:7" s="9" customFormat="1" ht="14.25" customHeight="1" x14ac:dyDescent="0.2">
      <c r="A127" s="40" t="s">
        <v>101</v>
      </c>
      <c r="B127" s="10">
        <v>409</v>
      </c>
      <c r="C127" s="12">
        <v>7</v>
      </c>
      <c r="D127" s="45">
        <v>1.7114914425427872</v>
      </c>
      <c r="E127" s="4"/>
      <c r="F127" s="4"/>
      <c r="G127" s="4"/>
    </row>
    <row r="128" spans="1:7" s="9" customFormat="1" ht="14.25" customHeight="1" x14ac:dyDescent="0.2">
      <c r="A128" s="1"/>
      <c r="B128" s="13"/>
      <c r="C128" s="15"/>
      <c r="D128" s="46"/>
      <c r="E128" s="4"/>
      <c r="F128" s="4"/>
      <c r="G128" s="4"/>
    </row>
    <row r="129" spans="1:7" s="9" customFormat="1" ht="14.25" customHeight="1" x14ac:dyDescent="0.2">
      <c r="A129" s="39" t="str">
        <f>VLOOKUP("&lt;Zeilentitel_1&gt;",Uebersetzungen!$B$3:$E$27,Uebersetzungen!$B$2+1,FALSE)</f>
        <v>GRAUBÜNDEN</v>
      </c>
      <c r="B129" s="10">
        <v>180966</v>
      </c>
      <c r="C129" s="12">
        <v>1057</v>
      </c>
      <c r="D129" s="45">
        <v>0.58408761866870018</v>
      </c>
      <c r="E129" s="4"/>
      <c r="F129" s="4"/>
      <c r="G129" s="4"/>
    </row>
    <row r="130" spans="1:7" s="9" customFormat="1" ht="14.25" customHeight="1" x14ac:dyDescent="0.2">
      <c r="A130" s="40" t="str">
        <f>VLOOKUP("&lt;Zeilentitel_2&gt;",Uebersetzungen!$B$3:$E$27,Uebersetzungen!$B$2+1,FALSE)</f>
        <v>Region Albula</v>
      </c>
      <c r="B130" s="10">
        <v>14640</v>
      </c>
      <c r="C130" s="12">
        <v>38</v>
      </c>
      <c r="D130" s="45">
        <v>0.25956284153005466</v>
      </c>
      <c r="E130" s="4"/>
      <c r="F130" s="4"/>
      <c r="G130" s="4"/>
    </row>
    <row r="131" spans="1:7" s="9" customFormat="1" ht="14.25" customHeight="1" x14ac:dyDescent="0.2">
      <c r="A131" s="40" t="str">
        <f>VLOOKUP("&lt;Zeilentitel_3&gt;",Uebersetzungen!$B$3:$E$27,Uebersetzungen!$B$2+1,FALSE)</f>
        <v>Region Bernina</v>
      </c>
      <c r="B131" s="10">
        <v>3647</v>
      </c>
      <c r="C131" s="12">
        <v>88</v>
      </c>
      <c r="D131" s="45">
        <v>2.4129421442281327</v>
      </c>
      <c r="E131" s="4"/>
      <c r="F131" s="4"/>
      <c r="G131" s="4"/>
    </row>
    <row r="132" spans="1:7" s="9" customFormat="1" ht="14.25" customHeight="1" x14ac:dyDescent="0.2">
      <c r="A132" s="40" t="str">
        <f>VLOOKUP("&lt;Zeilentitel_4&gt;",Uebersetzungen!$B$3:$E$27,Uebersetzungen!$B$2+1,FALSE)</f>
        <v>Region Engiadina Bassa/Val Müstair</v>
      </c>
      <c r="B132" s="10">
        <v>9772</v>
      </c>
      <c r="C132" s="12">
        <v>95</v>
      </c>
      <c r="D132" s="45">
        <v>0.97216537044617268</v>
      </c>
      <c r="E132" s="4"/>
      <c r="F132" s="4"/>
      <c r="G132" s="4"/>
    </row>
    <row r="133" spans="1:7" s="9" customFormat="1" ht="14.25" customHeight="1" x14ac:dyDescent="0.2">
      <c r="A133" s="40" t="str">
        <f>VLOOKUP("&lt;Zeilentitel_5&gt;",Uebersetzungen!$B$3:$E$27,Uebersetzungen!$B$2+1,FALSE)</f>
        <v>Region Imboden</v>
      </c>
      <c r="B133" s="10">
        <v>14879</v>
      </c>
      <c r="C133" s="12">
        <v>69</v>
      </c>
      <c r="D133" s="45">
        <v>0.46374084279857519</v>
      </c>
      <c r="E133" s="4"/>
      <c r="F133" s="4"/>
      <c r="G133" s="4"/>
    </row>
    <row r="134" spans="1:7" s="9" customFormat="1" ht="14.25" customHeight="1" x14ac:dyDescent="0.2">
      <c r="A134" s="40" t="str">
        <f>VLOOKUP("&lt;Zeilentitel_6&gt;",Uebersetzungen!$B$3:$E$27,Uebersetzungen!$B$2+1,FALSE)</f>
        <v>Region Landquart</v>
      </c>
      <c r="B134" s="10">
        <v>13012</v>
      </c>
      <c r="C134" s="12">
        <v>39</v>
      </c>
      <c r="D134" s="45">
        <v>0.29972333230863818</v>
      </c>
      <c r="E134" s="4"/>
      <c r="F134" s="4"/>
      <c r="G134" s="4"/>
    </row>
    <row r="135" spans="1:7" s="9" customFormat="1" ht="14.25" customHeight="1" x14ac:dyDescent="0.2">
      <c r="A135" s="40" t="str">
        <f>VLOOKUP("&lt;Zeilentitel_7&gt;",Uebersetzungen!$B$3:$E$27,Uebersetzungen!$B$2+1,FALSE)</f>
        <v>Region Maloja</v>
      </c>
      <c r="B135" s="10">
        <v>23586</v>
      </c>
      <c r="C135" s="12">
        <v>153</v>
      </c>
      <c r="D135" s="45">
        <v>0.64868990078860334</v>
      </c>
      <c r="E135" s="4"/>
      <c r="F135" s="4"/>
      <c r="G135" s="4"/>
    </row>
    <row r="136" spans="1:7" s="9" customFormat="1" ht="14.25" customHeight="1" x14ac:dyDescent="0.2">
      <c r="A136" s="40" t="str">
        <f>VLOOKUP("&lt;Zeilentitel_8&gt;",Uebersetzungen!$B$3:$E$27,Uebersetzungen!$B$2+1,FALSE)</f>
        <v>Region Moesa</v>
      </c>
      <c r="B136" s="10">
        <v>7954</v>
      </c>
      <c r="C136" s="12">
        <v>195</v>
      </c>
      <c r="D136" s="45">
        <v>2.4515966809152627</v>
      </c>
      <c r="E136" s="4"/>
      <c r="F136" s="4"/>
      <c r="G136" s="4"/>
    </row>
    <row r="137" spans="1:7" s="9" customFormat="1" ht="14.25" customHeight="1" x14ac:dyDescent="0.2">
      <c r="A137" s="40" t="str">
        <f>VLOOKUP("&lt;Zeilentitel_9&gt;",Uebersetzungen!$B$3:$E$27,Uebersetzungen!$B$2+1,FALSE)</f>
        <v>Region Plessur</v>
      </c>
      <c r="B137" s="10">
        <v>30558</v>
      </c>
      <c r="C137" s="12">
        <v>78</v>
      </c>
      <c r="D137" s="45">
        <v>0.25525230708816021</v>
      </c>
      <c r="E137" s="4"/>
      <c r="F137" s="4"/>
      <c r="G137" s="4"/>
    </row>
    <row r="138" spans="1:7" s="9" customFormat="1" ht="14.25" customHeight="1" x14ac:dyDescent="0.2">
      <c r="A138" s="40" t="str">
        <f>VLOOKUP("&lt;Zeilentitel_10&gt;",Uebersetzungen!$B$3:$E$27,Uebersetzungen!$B$2+1,FALSE)</f>
        <v>Region Prättigau/Davos</v>
      </c>
      <c r="B138" s="10">
        <v>26643</v>
      </c>
      <c r="C138" s="12">
        <v>136</v>
      </c>
      <c r="D138" s="45">
        <v>0.51045302706151707</v>
      </c>
      <c r="E138" s="4"/>
      <c r="F138" s="4"/>
      <c r="G138" s="4"/>
    </row>
    <row r="139" spans="1:7" s="9" customFormat="1" ht="14.25" customHeight="1" x14ac:dyDescent="0.2">
      <c r="A139" s="40" t="str">
        <f>VLOOKUP("&lt;Zeilentitel_11&gt;",Uebersetzungen!$B$3:$E$27,Uebersetzungen!$B$2+1,FALSE)</f>
        <v>Region Surselva</v>
      </c>
      <c r="B139" s="10">
        <v>26343</v>
      </c>
      <c r="C139" s="12">
        <v>87</v>
      </c>
      <c r="D139" s="45">
        <v>0.33025851269787038</v>
      </c>
      <c r="E139" s="4"/>
      <c r="F139" s="4"/>
      <c r="G139" s="4"/>
    </row>
    <row r="140" spans="1:7" s="4" customFormat="1" ht="13.5" thickBot="1" x14ac:dyDescent="0.25">
      <c r="A140" s="41" t="str">
        <f>VLOOKUP("&lt;Zeilentitel_12&gt;",Uebersetzungen!$B$3:$E$27,Uebersetzungen!$B$2+1,FALSE)</f>
        <v>Region Viamala</v>
      </c>
      <c r="B140" s="16">
        <v>9932</v>
      </c>
      <c r="C140" s="17">
        <v>79</v>
      </c>
      <c r="D140" s="47">
        <v>0.79540877970197332</v>
      </c>
    </row>
    <row r="141" spans="1:7" s="4" customFormat="1" x14ac:dyDescent="0.2">
      <c r="B141" s="3"/>
      <c r="C141" s="3"/>
      <c r="D141" s="3"/>
      <c r="E141" s="3"/>
    </row>
    <row r="142" spans="1:7" x14ac:dyDescent="0.2">
      <c r="A142" s="4" t="str">
        <f>VLOOKUP("&lt;Quelle_1&gt;",Uebersetzungen!$B$3:$E$35,Uebersetzungen!$B$2+1,FALSE)</f>
        <v>Quelle: BFS (Leerwohnungszählung)</v>
      </c>
    </row>
    <row r="143" spans="1:7" x14ac:dyDescent="0.2">
      <c r="A143" s="3" t="str">
        <f>VLOOKUP("&lt;Aktualisierung&gt;",Uebersetzungen!$B$3:$E$35,Uebersetzungen!$B$2+1,FALSE)</f>
        <v>Letztmals aktualisiert am: 22.02.2024</v>
      </c>
    </row>
  </sheetData>
  <sheetProtection sheet="1" objects="1" scenarios="1"/>
  <mergeCells count="3">
    <mergeCell ref="A7:B7"/>
    <mergeCell ref="D13:D14"/>
    <mergeCell ref="A13:A14"/>
  </mergeCells>
  <pageMargins left="0.78431372549019618" right="0.78431372549019618" top="0.98039215686274517" bottom="0.98039215686274517" header="0.50980392156862753" footer="0.50980392156862753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Option Button 1">
              <controlPr defaultSize="0" autoFill="0" autoLine="0" autoPict="0">
                <anchor moveWithCells="1">
                  <from>
                    <xdr:col>2</xdr:col>
                    <xdr:colOff>1524000</xdr:colOff>
                    <xdr:row>1</xdr:row>
                    <xdr:rowOff>114300</xdr:rowOff>
                  </from>
                  <to>
                    <xdr:col>3</xdr:col>
                    <xdr:colOff>876300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2">
              <controlPr defaultSize="0" autoFill="0" autoLine="0" autoPict="0">
                <anchor moveWithCells="1">
                  <from>
                    <xdr:col>2</xdr:col>
                    <xdr:colOff>1524000</xdr:colOff>
                    <xdr:row>2</xdr:row>
                    <xdr:rowOff>104775</xdr:rowOff>
                  </from>
                  <to>
                    <xdr:col>3</xdr:col>
                    <xdr:colOff>1247775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Option Button 3">
              <controlPr defaultSize="0" autoFill="0" autoLine="0" autoPict="0">
                <anchor moveWithCells="1">
                  <from>
                    <xdr:col>2</xdr:col>
                    <xdr:colOff>1524000</xdr:colOff>
                    <xdr:row>3</xdr:row>
                    <xdr:rowOff>66675</xdr:rowOff>
                  </from>
                  <to>
                    <xdr:col>3</xdr:col>
                    <xdr:colOff>876300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D43" sqref="D43"/>
    </sheetView>
  </sheetViews>
  <sheetFormatPr baseColWidth="10" defaultColWidth="12.5703125" defaultRowHeight="12.75" x14ac:dyDescent="0.2"/>
  <cols>
    <col min="1" max="1" width="24.7109375" style="22" customWidth="1"/>
    <col min="2" max="2" width="17.7109375" style="22" bestFit="1" customWidth="1"/>
    <col min="3" max="3" width="46.7109375" style="22" bestFit="1" customWidth="1"/>
    <col min="4" max="4" width="47.5703125" style="22" bestFit="1" customWidth="1"/>
    <col min="5" max="5" width="47" style="22" bestFit="1" customWidth="1"/>
    <col min="6" max="16384" width="12.5703125" style="22"/>
  </cols>
  <sheetData>
    <row r="1" spans="1:6" x14ac:dyDescent="0.2">
      <c r="A1" s="20" t="s">
        <v>102</v>
      </c>
      <c r="B1" s="20" t="s">
        <v>103</v>
      </c>
      <c r="C1" s="20" t="s">
        <v>104</v>
      </c>
      <c r="D1" s="20" t="s">
        <v>105</v>
      </c>
      <c r="E1" s="20" t="s">
        <v>106</v>
      </c>
      <c r="F1" s="21"/>
    </row>
    <row r="2" spans="1:6" x14ac:dyDescent="0.2">
      <c r="A2" s="23" t="s">
        <v>107</v>
      </c>
      <c r="B2" s="24">
        <v>1</v>
      </c>
      <c r="C2" s="21"/>
      <c r="D2" s="21"/>
      <c r="E2" s="21"/>
      <c r="F2" s="21"/>
    </row>
    <row r="3" spans="1:6" x14ac:dyDescent="0.2">
      <c r="A3" s="23"/>
      <c r="B3" s="22" t="s">
        <v>108</v>
      </c>
      <c r="C3" s="25" t="s">
        <v>109</v>
      </c>
      <c r="D3" s="25" t="s">
        <v>110</v>
      </c>
      <c r="E3" s="25" t="s">
        <v>111</v>
      </c>
      <c r="F3" s="21"/>
    </row>
    <row r="4" spans="1:6" x14ac:dyDescent="0.2">
      <c r="A4" s="23" t="s">
        <v>112</v>
      </c>
      <c r="B4" s="26" t="s">
        <v>113</v>
      </c>
      <c r="C4" s="30" t="s">
        <v>178</v>
      </c>
      <c r="D4" s="30" t="s">
        <v>179</v>
      </c>
      <c r="E4" s="30" t="s">
        <v>180</v>
      </c>
      <c r="F4" s="21"/>
    </row>
    <row r="5" spans="1:6" x14ac:dyDescent="0.2">
      <c r="A5" s="23"/>
      <c r="B5" s="22" t="s">
        <v>114</v>
      </c>
      <c r="C5" s="25" t="s">
        <v>186</v>
      </c>
      <c r="D5" s="25" t="s">
        <v>187</v>
      </c>
      <c r="E5" s="25" t="s">
        <v>188</v>
      </c>
      <c r="F5" s="21"/>
    </row>
    <row r="6" spans="1:6" x14ac:dyDescent="0.2">
      <c r="A6" s="23"/>
      <c r="B6" s="23"/>
      <c r="C6" s="33"/>
      <c r="D6" s="33"/>
      <c r="E6" s="33"/>
      <c r="F6" s="21"/>
    </row>
    <row r="7" spans="1:6" ht="14.25" customHeight="1" x14ac:dyDescent="0.2">
      <c r="A7" s="23" t="s">
        <v>115</v>
      </c>
      <c r="B7" s="22" t="s">
        <v>116</v>
      </c>
      <c r="C7" s="25" t="s">
        <v>172</v>
      </c>
      <c r="D7" s="25" t="s">
        <v>191</v>
      </c>
      <c r="E7" s="25" t="s">
        <v>181</v>
      </c>
      <c r="F7" s="21"/>
    </row>
    <row r="8" spans="1:6" x14ac:dyDescent="0.2">
      <c r="A8" s="23"/>
      <c r="B8" s="22" t="s">
        <v>117</v>
      </c>
      <c r="C8" s="25" t="s">
        <v>175</v>
      </c>
      <c r="D8" s="25" t="s">
        <v>184</v>
      </c>
      <c r="E8" s="25" t="s">
        <v>182</v>
      </c>
      <c r="F8" s="21"/>
    </row>
    <row r="9" spans="1:6" ht="25.5" x14ac:dyDescent="0.2">
      <c r="A9" s="23"/>
      <c r="B9" s="22" t="s">
        <v>118</v>
      </c>
      <c r="C9" s="25" t="s">
        <v>176</v>
      </c>
      <c r="D9" s="25" t="s">
        <v>185</v>
      </c>
      <c r="E9" s="25" t="s">
        <v>183</v>
      </c>
      <c r="F9" s="21"/>
    </row>
    <row r="10" spans="1:6" x14ac:dyDescent="0.2">
      <c r="A10" s="23" t="s">
        <v>115</v>
      </c>
      <c r="B10" s="23"/>
      <c r="C10" s="33"/>
      <c r="D10" s="33"/>
      <c r="E10" s="33"/>
      <c r="F10" s="21"/>
    </row>
    <row r="11" spans="1:6" ht="14.25" customHeight="1" x14ac:dyDescent="0.2">
      <c r="A11" s="48" t="s">
        <v>189</v>
      </c>
      <c r="B11" s="22" t="s">
        <v>173</v>
      </c>
      <c r="C11" s="37">
        <v>44926</v>
      </c>
      <c r="D11" s="37">
        <v>44926</v>
      </c>
      <c r="E11" s="37">
        <v>44926</v>
      </c>
      <c r="F11" s="21"/>
    </row>
    <row r="12" spans="1:6" x14ac:dyDescent="0.2">
      <c r="A12" s="48" t="s">
        <v>190</v>
      </c>
      <c r="B12" s="22" t="s">
        <v>174</v>
      </c>
      <c r="C12" s="37">
        <v>45078</v>
      </c>
      <c r="D12" s="37">
        <v>45078</v>
      </c>
      <c r="E12" s="37">
        <v>45078</v>
      </c>
      <c r="F12" s="21"/>
    </row>
    <row r="13" spans="1:6" x14ac:dyDescent="0.2">
      <c r="A13" s="23"/>
      <c r="C13" s="25"/>
      <c r="D13" s="25"/>
      <c r="E13" s="25"/>
      <c r="F13" s="21"/>
    </row>
    <row r="14" spans="1:6" x14ac:dyDescent="0.2">
      <c r="A14" s="23"/>
      <c r="B14" s="23"/>
      <c r="C14" s="33"/>
      <c r="D14" s="33"/>
      <c r="E14" s="33"/>
      <c r="F14" s="23"/>
    </row>
    <row r="15" spans="1:6" x14ac:dyDescent="0.2">
      <c r="A15" s="23"/>
      <c r="B15" s="21"/>
      <c r="C15" s="34"/>
      <c r="D15" s="34"/>
      <c r="E15" s="34"/>
      <c r="F15" s="21"/>
    </row>
    <row r="16" spans="1:6" x14ac:dyDescent="0.2">
      <c r="A16" s="23" t="s">
        <v>112</v>
      </c>
      <c r="B16" s="22" t="s">
        <v>119</v>
      </c>
      <c r="C16" s="25" t="s">
        <v>0</v>
      </c>
      <c r="D16" s="25" t="s">
        <v>169</v>
      </c>
      <c r="E16" s="25" t="s">
        <v>170</v>
      </c>
      <c r="F16" s="21"/>
    </row>
    <row r="17" spans="1:8" x14ac:dyDescent="0.2">
      <c r="A17" s="21"/>
      <c r="B17" s="22" t="s">
        <v>120</v>
      </c>
      <c r="C17" s="32" t="s">
        <v>133</v>
      </c>
      <c r="D17" s="25" t="s">
        <v>134</v>
      </c>
      <c r="E17" s="25" t="s">
        <v>135</v>
      </c>
      <c r="F17" s="21"/>
    </row>
    <row r="18" spans="1:8" x14ac:dyDescent="0.2">
      <c r="A18" s="21"/>
      <c r="B18" s="22" t="s">
        <v>121</v>
      </c>
      <c r="C18" s="32" t="s">
        <v>136</v>
      </c>
      <c r="D18" s="25" t="s">
        <v>137</v>
      </c>
      <c r="E18" s="25" t="s">
        <v>138</v>
      </c>
      <c r="F18" s="21"/>
    </row>
    <row r="19" spans="1:8" x14ac:dyDescent="0.2">
      <c r="A19" s="21"/>
      <c r="B19" s="22" t="s">
        <v>122</v>
      </c>
      <c r="C19" s="32" t="s">
        <v>139</v>
      </c>
      <c r="D19" s="25" t="s">
        <v>140</v>
      </c>
      <c r="E19" s="25" t="s">
        <v>141</v>
      </c>
      <c r="F19" s="21"/>
    </row>
    <row r="20" spans="1:8" x14ac:dyDescent="0.2">
      <c r="A20" s="21"/>
      <c r="B20" s="22" t="s">
        <v>123</v>
      </c>
      <c r="C20" s="32" t="s">
        <v>142</v>
      </c>
      <c r="D20" s="25" t="s">
        <v>143</v>
      </c>
      <c r="E20" s="25" t="s">
        <v>144</v>
      </c>
      <c r="F20" s="21"/>
    </row>
    <row r="21" spans="1:8" x14ac:dyDescent="0.2">
      <c r="A21" s="21"/>
      <c r="B21" s="22" t="s">
        <v>124</v>
      </c>
      <c r="C21" s="32" t="s">
        <v>145</v>
      </c>
      <c r="D21" s="25" t="s">
        <v>146</v>
      </c>
      <c r="E21" s="25" t="s">
        <v>147</v>
      </c>
      <c r="F21" s="21"/>
    </row>
    <row r="22" spans="1:8" x14ac:dyDescent="0.2">
      <c r="A22" s="21"/>
      <c r="B22" s="22" t="s">
        <v>125</v>
      </c>
      <c r="C22" s="32" t="s">
        <v>148</v>
      </c>
      <c r="D22" s="25" t="s">
        <v>149</v>
      </c>
      <c r="E22" s="25" t="s">
        <v>150</v>
      </c>
      <c r="F22" s="21"/>
    </row>
    <row r="23" spans="1:8" x14ac:dyDescent="0.2">
      <c r="A23" s="21"/>
      <c r="B23" s="22" t="s">
        <v>126</v>
      </c>
      <c r="C23" s="32" t="s">
        <v>151</v>
      </c>
      <c r="D23" s="25" t="s">
        <v>152</v>
      </c>
      <c r="E23" s="25" t="s">
        <v>153</v>
      </c>
      <c r="F23" s="21"/>
    </row>
    <row r="24" spans="1:8" x14ac:dyDescent="0.2">
      <c r="A24" s="21"/>
      <c r="B24" s="22" t="s">
        <v>127</v>
      </c>
      <c r="C24" s="32" t="s">
        <v>154</v>
      </c>
      <c r="D24" s="25" t="s">
        <v>155</v>
      </c>
      <c r="E24" s="25" t="s">
        <v>156</v>
      </c>
      <c r="F24" s="21"/>
    </row>
    <row r="25" spans="1:8" x14ac:dyDescent="0.2">
      <c r="A25" s="21"/>
      <c r="B25" s="22" t="s">
        <v>128</v>
      </c>
      <c r="C25" s="32" t="s">
        <v>157</v>
      </c>
      <c r="D25" s="25" t="s">
        <v>158</v>
      </c>
      <c r="E25" s="25" t="s">
        <v>159</v>
      </c>
      <c r="F25" s="21"/>
    </row>
    <row r="26" spans="1:8" x14ac:dyDescent="0.2">
      <c r="A26" s="21"/>
      <c r="B26" s="22" t="s">
        <v>129</v>
      </c>
      <c r="C26" s="32" t="s">
        <v>160</v>
      </c>
      <c r="D26" s="25" t="s">
        <v>161</v>
      </c>
      <c r="E26" s="25" t="s">
        <v>162</v>
      </c>
      <c r="F26" s="21"/>
    </row>
    <row r="27" spans="1:8" x14ac:dyDescent="0.2">
      <c r="A27" s="21"/>
      <c r="B27" s="22" t="s">
        <v>130</v>
      </c>
      <c r="C27" s="32" t="s">
        <v>163</v>
      </c>
      <c r="D27" s="25" t="s">
        <v>164</v>
      </c>
      <c r="E27" s="25" t="s">
        <v>165</v>
      </c>
      <c r="F27" s="21"/>
    </row>
    <row r="28" spans="1:8" x14ac:dyDescent="0.2">
      <c r="A28" s="21"/>
      <c r="B28" s="21"/>
      <c r="C28" s="34"/>
      <c r="D28" s="34"/>
      <c r="E28" s="34"/>
      <c r="F28" s="21"/>
    </row>
    <row r="29" spans="1:8" x14ac:dyDescent="0.2">
      <c r="A29" s="21"/>
      <c r="B29" s="21"/>
      <c r="C29" s="34"/>
      <c r="D29" s="34"/>
      <c r="E29" s="34"/>
      <c r="F29" s="21"/>
      <c r="H29" s="26"/>
    </row>
    <row r="30" spans="1:8" x14ac:dyDescent="0.2">
      <c r="A30" s="23"/>
      <c r="B30" s="22" t="s">
        <v>171</v>
      </c>
      <c r="C30" s="35"/>
      <c r="D30" s="35"/>
      <c r="E30" s="36"/>
      <c r="F30" s="21"/>
    </row>
    <row r="31" spans="1:8" x14ac:dyDescent="0.2">
      <c r="A31" s="21"/>
      <c r="B31" s="21"/>
      <c r="C31" s="34"/>
      <c r="D31" s="34"/>
      <c r="E31" s="34"/>
      <c r="F31" s="21"/>
    </row>
    <row r="32" spans="1:8" x14ac:dyDescent="0.2">
      <c r="A32" s="21" t="s">
        <v>115</v>
      </c>
      <c r="B32" s="22" t="s">
        <v>131</v>
      </c>
      <c r="C32" s="25" t="s">
        <v>177</v>
      </c>
      <c r="D32" s="25" t="s">
        <v>192</v>
      </c>
      <c r="E32" s="25" t="s">
        <v>193</v>
      </c>
      <c r="F32" s="21"/>
    </row>
    <row r="33" spans="1:6" x14ac:dyDescent="0.2">
      <c r="A33" s="21" t="s">
        <v>112</v>
      </c>
      <c r="B33" s="28" t="s">
        <v>132</v>
      </c>
      <c r="C33" s="29" t="s">
        <v>166</v>
      </c>
      <c r="D33" s="29" t="s">
        <v>167</v>
      </c>
      <c r="E33" s="29" t="s">
        <v>168</v>
      </c>
      <c r="F33" s="21"/>
    </row>
    <row r="34" spans="1:6" x14ac:dyDescent="0.2">
      <c r="A34" s="21"/>
      <c r="B34" s="21"/>
      <c r="C34" s="27"/>
      <c r="D34" s="27"/>
      <c r="E34" s="27"/>
      <c r="F34" s="21"/>
    </row>
    <row r="35" spans="1:6" x14ac:dyDescent="0.2">
      <c r="A35" s="23"/>
      <c r="B35" s="24"/>
      <c r="C35" s="27"/>
      <c r="D35" s="27"/>
      <c r="E35" s="27"/>
      <c r="F35" s="2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1cf2145d-1275-4039-b6f7-fdfb1f53241e">1007</Benutzerdefinierte_x0020_ID>
    <Titel_RM xmlns="1cf2145d-1275-4039-b6f7-fdfb1f53241e">Cifra d'abitaziuns vidas, 2022</Titel_RM>
    <PublishingExpirationDate xmlns="http://schemas.microsoft.com/sharepoint/v3" xsi:nil="true"/>
    <PublishingStartDate xmlns="http://schemas.microsoft.com/sharepoint/v3" xsi:nil="true"/>
    <Kategorie xmlns="1cf2145d-1275-4039-b6f7-fdfb1f53241e">Gebäude und Wohnungen</Kategorie>
    <Titel_DE xmlns="1cf2145d-1275-4039-b6f7-fdfb1f53241e">Leerwohnungsziffer, 2023</Titel_DE>
    <Titel_IT xmlns="1cf2145d-1275-4039-b6f7-fdfb1f53241e">Tasso di abitazioni vuote, 2022</Titel_I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C664148183BA4F90C796CF891D8FC6" ma:contentTypeVersion="6" ma:contentTypeDescription="Ein neues Dokument erstellen." ma:contentTypeScope="" ma:versionID="db62d22baee197049246758ed3a1e933">
  <xsd:schema xmlns:xsd="http://www.w3.org/2001/XMLSchema" xmlns:xs="http://www.w3.org/2001/XMLSchema" xmlns:p="http://schemas.microsoft.com/office/2006/metadata/properties" xmlns:ns1="http://schemas.microsoft.com/sharepoint/v3" xmlns:ns2="1cf2145d-1275-4039-b6f7-fdfb1f53241e" targetNamespace="http://schemas.microsoft.com/office/2006/metadata/properties" ma:root="true" ma:fieldsID="27fc47de3172eb7b5d69e6731a2307e8" ns1:_="" ns2:_="">
    <xsd:import namespace="http://schemas.microsoft.com/sharepoint/v3"/>
    <xsd:import namespace="1cf2145d-1275-4039-b6f7-fdfb1f53241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2145d-1275-4039-b6f7-fdfb1f53241e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200DAC-9FF9-4849-BC12-3430E7C8CC5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65CE7AA-2B44-4D7B-AFC0-40AE3600A909}">
  <ds:schemaRefs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b9bbc5c3-42c9-4c30-b7a3-3f0c5e2a537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3EF779-A74A-4B8C-A935-FA8C38BF980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9AA750A-00C9-4129-9BB9-04B47D5EA5E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Leerwohnungen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Leerwohnungsziffern Gemeinden</dc:title>
  <dc:creator>Luzius.Stricker@awt.gr.ch</dc:creator>
  <cp:lastModifiedBy>Stricker Luzius</cp:lastModifiedBy>
  <dcterms:created xsi:type="dcterms:W3CDTF">2010-11-08T09:29:07Z</dcterms:created>
  <dcterms:modified xsi:type="dcterms:W3CDTF">2024-03-18T15:43:27Z</dcterms:modified>
  <cp:category>Leerwohnungszählung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0x010100D4C664148183BA4F90C796CF891D8FC6</vt:lpwstr>
  </property>
</Properties>
</file>